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egner\Documents\ogregner\ALLOTMENT REPORT\CY 2017\2017 FOR WEBSITE\"/>
    </mc:Choice>
  </mc:AlternateContent>
  <bookViews>
    <workbookView xWindow="0" yWindow="0" windowWidth="24000" windowHeight="9735" tabRatio="677" activeTab="7"/>
  </bookViews>
  <sheets>
    <sheet name="Summary" sheetId="1" r:id="rId1"/>
    <sheet name="ByDepartment" sheetId="2" r:id="rId2"/>
    <sheet name="Program Adjustments" sheetId="3" r:id="rId3"/>
    <sheet name="AllSources" sheetId="4" r:id="rId4"/>
    <sheet name="SPFs-RA10924" sheetId="5" r:id="rId5"/>
    <sheet name="Continuing" sheetId="6" r:id="rId6"/>
    <sheet name="Automatic" sheetId="7" r:id="rId7"/>
    <sheet name="Unprogrammed" sheetId="8" r:id="rId8"/>
  </sheets>
  <externalReferences>
    <externalReference r:id="rId9"/>
    <externalReference r:id="rId10"/>
  </externalReferences>
  <definedNames>
    <definedName name="_xlnm.Print_Area" localSheetId="3">AllSources!$A$1:$I$101</definedName>
    <definedName name="_xlnm.Print_Area" localSheetId="6">Automatic!$A$1:$O$100</definedName>
    <definedName name="_xlnm.Print_Area" localSheetId="1">ByDepartment!$A$1:$L$243</definedName>
    <definedName name="_xlnm.Print_Area" localSheetId="5">Continuing!$A$1:$H$100</definedName>
    <definedName name="_xlnm.Print_Area" localSheetId="2">'Program Adjustments'!$A$1:$M$32</definedName>
    <definedName name="_xlnm.Print_Area" localSheetId="4">'SPFs-RA10924'!$A$1:$H$100</definedName>
    <definedName name="_xlnm.Print_Area" localSheetId="0">Summary!$A$1:$I$49</definedName>
    <definedName name="_xlnm.Print_Area" localSheetId="7">Unprogrammed!$A$1:$J$99</definedName>
    <definedName name="_xlnm.Print_Titles" localSheetId="3">AllSources!$1:$6</definedName>
    <definedName name="_xlnm.Print_Titles" localSheetId="6">Automatic!$A:$A,Automatic!$1:$5</definedName>
    <definedName name="_xlnm.Print_Titles" localSheetId="1">ByDepartment!$1:$6</definedName>
    <definedName name="_xlnm.Print_Titles" localSheetId="5">Continuing!$A:$A,Continuing!$1:$5</definedName>
    <definedName name="_xlnm.Print_Titles" localSheetId="2">'Program Adjustments'!$1:$8</definedName>
    <definedName name="_xlnm.Print_Titles" localSheetId="4">'SPFs-RA10924'!$A:$A,'SPFs-RA10924'!$1:$5</definedName>
    <definedName name="_xlnm.Print_Titles" localSheetId="7">Unprogrammed!$1:$5</definedName>
    <definedName name="Z_5BA19E16_4FBA_4604_B3D1_F564165F1D65_.wvu.Cols" localSheetId="6" hidden="1">Automatic!#REF!</definedName>
    <definedName name="Z_5BA19E16_4FBA_4604_B3D1_F564165F1D65_.wvu.PrintArea" localSheetId="6" hidden="1">Automatic!$A$1:$O$100</definedName>
    <definedName name="Z_5BA19E16_4FBA_4604_B3D1_F564165F1D65_.wvu.PrintArea" localSheetId="5" hidden="1">Continuing!$A$1:$F$100</definedName>
    <definedName name="Z_5BA19E16_4FBA_4604_B3D1_F564165F1D65_.wvu.PrintArea" localSheetId="7" hidden="1">Unprogrammed!$A$1:$J$99</definedName>
    <definedName name="Z_5BA19E16_4FBA_4604_B3D1_F564165F1D65_.wvu.PrintTitles" localSheetId="6" hidden="1">Automatic!$A:$A,Automatic!$1:$5</definedName>
    <definedName name="Z_5BA19E16_4FBA_4604_B3D1_F564165F1D65_.wvu.PrintTitles" localSheetId="5" hidden="1">Continuing!$1:$5</definedName>
    <definedName name="Z_5BA19E16_4FBA_4604_B3D1_F564165F1D65_.wvu.PrintTitles" localSheetId="7" hidden="1">Unprogrammed!$1:$5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8" l="1"/>
  <c r="G98" i="8"/>
  <c r="E98" i="8"/>
  <c r="B98" i="8"/>
  <c r="J98" i="8" s="1"/>
  <c r="H97" i="8"/>
  <c r="G97" i="8"/>
  <c r="E97" i="8"/>
  <c r="B97" i="8"/>
  <c r="J97" i="8" s="1"/>
  <c r="H96" i="8"/>
  <c r="G96" i="8"/>
  <c r="E96" i="8"/>
  <c r="B96" i="8"/>
  <c r="J96" i="8" s="1"/>
  <c r="J95" i="8" s="1"/>
  <c r="H95" i="8"/>
  <c r="G95" i="8"/>
  <c r="E95" i="8"/>
  <c r="B95" i="8"/>
  <c r="I94" i="8"/>
  <c r="H94" i="8"/>
  <c r="G94" i="8"/>
  <c r="F94" i="8"/>
  <c r="E94" i="8"/>
  <c r="D94" i="8"/>
  <c r="B94" i="8"/>
  <c r="H88" i="8"/>
  <c r="G88" i="8"/>
  <c r="E88" i="8"/>
  <c r="B88" i="8"/>
  <c r="H87" i="8"/>
  <c r="G87" i="8"/>
  <c r="E87" i="8"/>
  <c r="B87" i="8"/>
  <c r="H86" i="8"/>
  <c r="G86" i="8"/>
  <c r="E86" i="8"/>
  <c r="B86" i="8"/>
  <c r="H85" i="8"/>
  <c r="G85" i="8"/>
  <c r="E85" i="8"/>
  <c r="B85" i="8"/>
  <c r="H84" i="8"/>
  <c r="G84" i="8"/>
  <c r="E84" i="8"/>
  <c r="B84" i="8"/>
  <c r="H82" i="8"/>
  <c r="G82" i="8"/>
  <c r="E82" i="8"/>
  <c r="B82" i="8"/>
  <c r="H81" i="8"/>
  <c r="G81" i="8"/>
  <c r="E81" i="8"/>
  <c r="B81" i="8"/>
  <c r="H80" i="8"/>
  <c r="G80" i="8"/>
  <c r="E80" i="8"/>
  <c r="B80" i="8"/>
  <c r="H78" i="8"/>
  <c r="G78" i="8"/>
  <c r="E78" i="8"/>
  <c r="B78" i="8"/>
  <c r="H76" i="8"/>
  <c r="G76" i="8"/>
  <c r="E76" i="8"/>
  <c r="B76" i="8"/>
  <c r="H75" i="8"/>
  <c r="G75" i="8"/>
  <c r="E75" i="8"/>
  <c r="B75" i="8"/>
  <c r="H74" i="8"/>
  <c r="G74" i="8"/>
  <c r="E74" i="8"/>
  <c r="B74" i="8"/>
  <c r="H73" i="8"/>
  <c r="G73" i="8"/>
  <c r="E73" i="8"/>
  <c r="B73" i="8"/>
  <c r="H72" i="8"/>
  <c r="G72" i="8"/>
  <c r="E72" i="8"/>
  <c r="B72" i="8"/>
  <c r="H71" i="8"/>
  <c r="G71" i="8"/>
  <c r="E71" i="8"/>
  <c r="B71" i="8"/>
  <c r="H70" i="8"/>
  <c r="G70" i="8"/>
  <c r="E70" i="8"/>
  <c r="B70" i="8"/>
  <c r="H69" i="8"/>
  <c r="G69" i="8"/>
  <c r="E69" i="8"/>
  <c r="B69" i="8"/>
  <c r="H68" i="8"/>
  <c r="G68" i="8"/>
  <c r="E68" i="8"/>
  <c r="D68" i="8"/>
  <c r="C68" i="8"/>
  <c r="C49" i="8" s="1"/>
  <c r="B68" i="8"/>
  <c r="H67" i="8"/>
  <c r="G67" i="8"/>
  <c r="E67" i="8"/>
  <c r="B67" i="8"/>
  <c r="H66" i="8"/>
  <c r="G66" i="8"/>
  <c r="E66" i="8"/>
  <c r="B66" i="8"/>
  <c r="H65" i="8"/>
  <c r="G65" i="8"/>
  <c r="E65" i="8"/>
  <c r="B65" i="8"/>
  <c r="H64" i="8"/>
  <c r="G64" i="8"/>
  <c r="E64" i="8"/>
  <c r="B64" i="8"/>
  <c r="H63" i="8"/>
  <c r="G63" i="8"/>
  <c r="E63" i="8"/>
  <c r="B63" i="8"/>
  <c r="H61" i="8"/>
  <c r="G61" i="8"/>
  <c r="E61" i="8"/>
  <c r="B61" i="8"/>
  <c r="H60" i="8"/>
  <c r="G60" i="8"/>
  <c r="E60" i="8"/>
  <c r="B60" i="8"/>
  <c r="H59" i="8"/>
  <c r="G59" i="8"/>
  <c r="E59" i="8"/>
  <c r="B59" i="8"/>
  <c r="H58" i="8"/>
  <c r="G58" i="8"/>
  <c r="E58" i="8"/>
  <c r="B58" i="8"/>
  <c r="H56" i="8"/>
  <c r="G56" i="8"/>
  <c r="E56" i="8"/>
  <c r="B56" i="8"/>
  <c r="H55" i="8"/>
  <c r="G55" i="8"/>
  <c r="E55" i="8"/>
  <c r="B55" i="8"/>
  <c r="H54" i="8"/>
  <c r="G54" i="8"/>
  <c r="E54" i="8"/>
  <c r="B54" i="8"/>
  <c r="H53" i="8"/>
  <c r="H49" i="8" s="1"/>
  <c r="G53" i="8"/>
  <c r="E53" i="8"/>
  <c r="E49" i="8" s="1"/>
  <c r="C53" i="8"/>
  <c r="B53" i="8"/>
  <c r="H52" i="8"/>
  <c r="G52" i="8"/>
  <c r="E52" i="8"/>
  <c r="B52" i="8"/>
  <c r="J52" i="8" s="1"/>
  <c r="H51" i="8"/>
  <c r="G51" i="8"/>
  <c r="E51" i="8"/>
  <c r="B51" i="8"/>
  <c r="J51" i="8" s="1"/>
  <c r="H50" i="8"/>
  <c r="G50" i="8"/>
  <c r="E50" i="8"/>
  <c r="B50" i="8"/>
  <c r="J50" i="8" s="1"/>
  <c r="G49" i="8"/>
  <c r="D49" i="8"/>
  <c r="B49" i="8"/>
  <c r="H47" i="8"/>
  <c r="G47" i="8"/>
  <c r="E47" i="8"/>
  <c r="B47" i="8"/>
  <c r="J47" i="8" s="1"/>
  <c r="H46" i="8"/>
  <c r="G46" i="8"/>
  <c r="E46" i="8"/>
  <c r="B46" i="8"/>
  <c r="J46" i="8" s="1"/>
  <c r="H45" i="8"/>
  <c r="G45" i="8"/>
  <c r="E45" i="8"/>
  <c r="B45" i="8"/>
  <c r="J45" i="8" s="1"/>
  <c r="H44" i="8"/>
  <c r="G44" i="8"/>
  <c r="E44" i="8"/>
  <c r="B44" i="8"/>
  <c r="J44" i="8" s="1"/>
  <c r="H43" i="8"/>
  <c r="G43" i="8"/>
  <c r="E43" i="8"/>
  <c r="B43" i="8"/>
  <c r="J43" i="8" s="1"/>
  <c r="H42" i="8"/>
  <c r="G42" i="8"/>
  <c r="E42" i="8"/>
  <c r="B42" i="8"/>
  <c r="J42" i="8" s="1"/>
  <c r="H41" i="8"/>
  <c r="G41" i="8"/>
  <c r="E41" i="8"/>
  <c r="B41" i="8"/>
  <c r="J41" i="8" s="1"/>
  <c r="H40" i="8"/>
  <c r="G40" i="8"/>
  <c r="E40" i="8"/>
  <c r="B40" i="8"/>
  <c r="J40" i="8" s="1"/>
  <c r="H39" i="8"/>
  <c r="G39" i="8"/>
  <c r="E39" i="8"/>
  <c r="B39" i="8"/>
  <c r="J39" i="8" s="1"/>
  <c r="H38" i="8"/>
  <c r="G38" i="8"/>
  <c r="E38" i="8"/>
  <c r="B38" i="8"/>
  <c r="J38" i="8" s="1"/>
  <c r="H37" i="8"/>
  <c r="G37" i="8"/>
  <c r="E37" i="8"/>
  <c r="B37" i="8"/>
  <c r="J37" i="8" s="1"/>
  <c r="H36" i="8"/>
  <c r="G36" i="8"/>
  <c r="E36" i="8"/>
  <c r="B36" i="8"/>
  <c r="J36" i="8" s="1"/>
  <c r="H35" i="8"/>
  <c r="G35" i="8"/>
  <c r="E35" i="8"/>
  <c r="B35" i="8"/>
  <c r="J35" i="8" s="1"/>
  <c r="I34" i="8"/>
  <c r="H34" i="8"/>
  <c r="G34" i="8"/>
  <c r="F34" i="8"/>
  <c r="E34" i="8"/>
  <c r="B34" i="8"/>
  <c r="J34" i="8" s="1"/>
  <c r="H33" i="8"/>
  <c r="G33" i="8"/>
  <c r="E33" i="8"/>
  <c r="B33" i="8"/>
  <c r="J33" i="8" s="1"/>
  <c r="H32" i="8"/>
  <c r="G32" i="8"/>
  <c r="E32" i="8"/>
  <c r="B32" i="8"/>
  <c r="J32" i="8" s="1"/>
  <c r="H31" i="8"/>
  <c r="H30" i="8" s="1"/>
  <c r="G31" i="8"/>
  <c r="G30" i="8" s="1"/>
  <c r="E31" i="8"/>
  <c r="E30" i="8" s="1"/>
  <c r="B31" i="8"/>
  <c r="J31" i="8" s="1"/>
  <c r="J30" i="8" s="1"/>
  <c r="C30" i="8"/>
  <c r="H29" i="8"/>
  <c r="G29" i="8"/>
  <c r="E29" i="8"/>
  <c r="C29" i="8"/>
  <c r="B29" i="8"/>
  <c r="J29" i="8" s="1"/>
  <c r="H28" i="8"/>
  <c r="G28" i="8"/>
  <c r="E28" i="8"/>
  <c r="B28" i="8"/>
  <c r="J28" i="8" s="1"/>
  <c r="H27" i="8"/>
  <c r="G27" i="8"/>
  <c r="E27" i="8"/>
  <c r="B27" i="8"/>
  <c r="J27" i="8" s="1"/>
  <c r="J26" i="8" s="1"/>
  <c r="H26" i="8"/>
  <c r="G26" i="8"/>
  <c r="E26" i="8"/>
  <c r="C26" i="8"/>
  <c r="H25" i="8"/>
  <c r="G25" i="8"/>
  <c r="E25" i="8"/>
  <c r="B25" i="8"/>
  <c r="H24" i="8"/>
  <c r="G24" i="8"/>
  <c r="E24" i="8"/>
  <c r="C24" i="8"/>
  <c r="B24" i="8"/>
  <c r="J24" i="8" s="1"/>
  <c r="H22" i="8"/>
  <c r="G22" i="8"/>
  <c r="E22" i="8"/>
  <c r="B22" i="8"/>
  <c r="J22" i="8" s="1"/>
  <c r="H21" i="8"/>
  <c r="G21" i="8"/>
  <c r="E21" i="8"/>
  <c r="B21" i="8"/>
  <c r="J21" i="8" s="1"/>
  <c r="J20" i="8" s="1"/>
  <c r="H20" i="8"/>
  <c r="G20" i="8"/>
  <c r="E20" i="8"/>
  <c r="C20" i="8"/>
  <c r="H19" i="8"/>
  <c r="G19" i="8"/>
  <c r="E19" i="8"/>
  <c r="B19" i="8"/>
  <c r="H18" i="8"/>
  <c r="G18" i="8"/>
  <c r="E18" i="8"/>
  <c r="B18" i="8"/>
  <c r="H17" i="8"/>
  <c r="G17" i="8"/>
  <c r="E17" i="8"/>
  <c r="B17" i="8"/>
  <c r="H16" i="8"/>
  <c r="G16" i="8"/>
  <c r="E16" i="8"/>
  <c r="B16" i="8"/>
  <c r="H15" i="8"/>
  <c r="G15" i="8"/>
  <c r="E15" i="8"/>
  <c r="B15" i="8"/>
  <c r="H14" i="8"/>
  <c r="G14" i="8"/>
  <c r="E14" i="8"/>
  <c r="B14" i="8"/>
  <c r="H13" i="8"/>
  <c r="G13" i="8"/>
  <c r="E13" i="8"/>
  <c r="B13" i="8"/>
  <c r="H12" i="8"/>
  <c r="G12" i="8"/>
  <c r="E12" i="8"/>
  <c r="C12" i="8"/>
  <c r="B12" i="8"/>
  <c r="H11" i="8"/>
  <c r="G11" i="8"/>
  <c r="E11" i="8"/>
  <c r="B11" i="8"/>
  <c r="J11" i="8" s="1"/>
  <c r="H10" i="8"/>
  <c r="G10" i="8"/>
  <c r="E10" i="8"/>
  <c r="B10" i="8"/>
  <c r="J10" i="8" s="1"/>
  <c r="H9" i="8"/>
  <c r="G9" i="8"/>
  <c r="E9" i="8"/>
  <c r="B9" i="8"/>
  <c r="J9" i="8" s="1"/>
  <c r="H8" i="8"/>
  <c r="G8" i="8"/>
  <c r="E8" i="8"/>
  <c r="B8" i="8"/>
  <c r="J8" i="8" s="1"/>
  <c r="H7" i="8"/>
  <c r="G7" i="8"/>
  <c r="E7" i="8"/>
  <c r="B7" i="8"/>
  <c r="J7" i="8" s="1"/>
  <c r="H6" i="8"/>
  <c r="G6" i="8"/>
  <c r="E6" i="8"/>
  <c r="B6" i="8"/>
  <c r="J6" i="8" s="1"/>
  <c r="A3" i="8"/>
  <c r="A1" i="8"/>
  <c r="N99" i="7"/>
  <c r="M99" i="7"/>
  <c r="L99" i="7"/>
  <c r="K99" i="7"/>
  <c r="J99" i="7"/>
  <c r="I99" i="7"/>
  <c r="H99" i="7"/>
  <c r="G99" i="7"/>
  <c r="E99" i="7"/>
  <c r="D99" i="7"/>
  <c r="C99" i="7"/>
  <c r="B99" i="7"/>
  <c r="N98" i="7"/>
  <c r="M98" i="7"/>
  <c r="L98" i="7"/>
  <c r="K98" i="7"/>
  <c r="J98" i="7"/>
  <c r="I98" i="7"/>
  <c r="H98" i="7"/>
  <c r="G98" i="7"/>
  <c r="E98" i="7"/>
  <c r="D98" i="7"/>
  <c r="C98" i="7"/>
  <c r="B98" i="7"/>
  <c r="N97" i="7"/>
  <c r="M97" i="7"/>
  <c r="L97" i="7"/>
  <c r="K97" i="7"/>
  <c r="J97" i="7"/>
  <c r="I97" i="7"/>
  <c r="H97" i="7"/>
  <c r="G97" i="7"/>
  <c r="E97" i="7"/>
  <c r="D97" i="7"/>
  <c r="C97" i="7"/>
  <c r="B97" i="7"/>
  <c r="N96" i="7"/>
  <c r="M96" i="7"/>
  <c r="M95" i="7" s="1"/>
  <c r="L96" i="7"/>
  <c r="K96" i="7"/>
  <c r="K95" i="7" s="1"/>
  <c r="J96" i="7"/>
  <c r="I96" i="7"/>
  <c r="I95" i="7" s="1"/>
  <c r="H96" i="7"/>
  <c r="H95" i="7" s="1"/>
  <c r="G96" i="7"/>
  <c r="G95" i="7" s="1"/>
  <c r="E96" i="7"/>
  <c r="D96" i="7"/>
  <c r="D95" i="7" s="1"/>
  <c r="C96" i="7"/>
  <c r="B96" i="7"/>
  <c r="B95" i="7" s="1"/>
  <c r="L95" i="7"/>
  <c r="C95" i="7"/>
  <c r="N94" i="7"/>
  <c r="M94" i="7"/>
  <c r="L94" i="7"/>
  <c r="K94" i="7"/>
  <c r="J94" i="7"/>
  <c r="I94" i="7"/>
  <c r="H94" i="7"/>
  <c r="G94" i="7"/>
  <c r="E94" i="7"/>
  <c r="D94" i="7"/>
  <c r="C94" i="7"/>
  <c r="B94" i="7"/>
  <c r="O94" i="7" s="1"/>
  <c r="B92" i="7"/>
  <c r="O92" i="7" s="1"/>
  <c r="B91" i="7"/>
  <c r="O91" i="7" s="1"/>
  <c r="B90" i="7"/>
  <c r="O90" i="7" s="1"/>
  <c r="N89" i="7"/>
  <c r="M89" i="7"/>
  <c r="L89" i="7"/>
  <c r="K89" i="7"/>
  <c r="J89" i="7"/>
  <c r="I89" i="7"/>
  <c r="H89" i="7"/>
  <c r="G89" i="7"/>
  <c r="E89" i="7"/>
  <c r="D89" i="7"/>
  <c r="C89" i="7"/>
  <c r="B89" i="7"/>
  <c r="N88" i="7"/>
  <c r="M88" i="7"/>
  <c r="L88" i="7"/>
  <c r="K88" i="7"/>
  <c r="J88" i="7"/>
  <c r="I88" i="7"/>
  <c r="H88" i="7"/>
  <c r="G88" i="7"/>
  <c r="E88" i="7"/>
  <c r="D88" i="7"/>
  <c r="C88" i="7"/>
  <c r="B88" i="7"/>
  <c r="N87" i="7"/>
  <c r="M87" i="7"/>
  <c r="L87" i="7"/>
  <c r="K87" i="7"/>
  <c r="J87" i="7"/>
  <c r="I87" i="7"/>
  <c r="H87" i="7"/>
  <c r="G87" i="7"/>
  <c r="E87" i="7"/>
  <c r="D87" i="7"/>
  <c r="C87" i="7"/>
  <c r="B87" i="7"/>
  <c r="N86" i="7"/>
  <c r="M86" i="7"/>
  <c r="L86" i="7"/>
  <c r="K86" i="7"/>
  <c r="J86" i="7"/>
  <c r="I86" i="7"/>
  <c r="H86" i="7"/>
  <c r="G86" i="7"/>
  <c r="E86" i="7"/>
  <c r="D86" i="7"/>
  <c r="C86" i="7"/>
  <c r="B86" i="7"/>
  <c r="N85" i="7"/>
  <c r="M85" i="7"/>
  <c r="L85" i="7"/>
  <c r="K85" i="7"/>
  <c r="J85" i="7"/>
  <c r="I85" i="7"/>
  <c r="H85" i="7"/>
  <c r="G85" i="7"/>
  <c r="E85" i="7"/>
  <c r="D85" i="7"/>
  <c r="C85" i="7"/>
  <c r="B85" i="7"/>
  <c r="N84" i="7"/>
  <c r="M84" i="7"/>
  <c r="L84" i="7"/>
  <c r="K84" i="7"/>
  <c r="J84" i="7"/>
  <c r="I84" i="7"/>
  <c r="H84" i="7"/>
  <c r="G84" i="7"/>
  <c r="E84" i="7"/>
  <c r="D84" i="7"/>
  <c r="C84" i="7"/>
  <c r="B84" i="7"/>
  <c r="N83" i="7"/>
  <c r="M83" i="7"/>
  <c r="L83" i="7"/>
  <c r="K83" i="7"/>
  <c r="J83" i="7"/>
  <c r="I83" i="7"/>
  <c r="H83" i="7"/>
  <c r="G83" i="7"/>
  <c r="E83" i="7"/>
  <c r="D83" i="7"/>
  <c r="C83" i="7"/>
  <c r="B83" i="7"/>
  <c r="N82" i="7"/>
  <c r="M82" i="7"/>
  <c r="L82" i="7"/>
  <c r="K82" i="7"/>
  <c r="J82" i="7"/>
  <c r="I82" i="7"/>
  <c r="H82" i="7"/>
  <c r="G82" i="7"/>
  <c r="E82" i="7"/>
  <c r="D82" i="7"/>
  <c r="C82" i="7"/>
  <c r="B82" i="7"/>
  <c r="N81" i="7"/>
  <c r="M81" i="7"/>
  <c r="L81" i="7"/>
  <c r="K81" i="7"/>
  <c r="J81" i="7"/>
  <c r="I81" i="7"/>
  <c r="H81" i="7"/>
  <c r="G81" i="7"/>
  <c r="E81" i="7"/>
  <c r="D81" i="7"/>
  <c r="C81" i="7"/>
  <c r="B81" i="7"/>
  <c r="N80" i="7"/>
  <c r="M80" i="7"/>
  <c r="L80" i="7"/>
  <c r="K80" i="7"/>
  <c r="J80" i="7"/>
  <c r="I80" i="7"/>
  <c r="H80" i="7"/>
  <c r="G80" i="7"/>
  <c r="E80" i="7"/>
  <c r="D80" i="7"/>
  <c r="C80" i="7"/>
  <c r="B80" i="7"/>
  <c r="N79" i="7"/>
  <c r="M79" i="7"/>
  <c r="L79" i="7"/>
  <c r="K79" i="7"/>
  <c r="J79" i="7"/>
  <c r="I79" i="7"/>
  <c r="H79" i="7"/>
  <c r="G79" i="7"/>
  <c r="E79" i="7"/>
  <c r="D79" i="7"/>
  <c r="C79" i="7"/>
  <c r="B79" i="7"/>
  <c r="N78" i="7"/>
  <c r="M78" i="7"/>
  <c r="L78" i="7"/>
  <c r="K78" i="7"/>
  <c r="J78" i="7"/>
  <c r="I78" i="7"/>
  <c r="H78" i="7"/>
  <c r="G78" i="7"/>
  <c r="E78" i="7"/>
  <c r="D78" i="7"/>
  <c r="C78" i="7"/>
  <c r="B78" i="7"/>
  <c r="N77" i="7"/>
  <c r="M77" i="7"/>
  <c r="L77" i="7"/>
  <c r="K77" i="7"/>
  <c r="J77" i="7"/>
  <c r="I77" i="7"/>
  <c r="H77" i="7"/>
  <c r="G77" i="7"/>
  <c r="E77" i="7"/>
  <c r="D77" i="7"/>
  <c r="C77" i="7"/>
  <c r="B77" i="7"/>
  <c r="N76" i="7"/>
  <c r="M76" i="7"/>
  <c r="L76" i="7"/>
  <c r="K76" i="7"/>
  <c r="J76" i="7"/>
  <c r="I76" i="7"/>
  <c r="H76" i="7"/>
  <c r="G76" i="7"/>
  <c r="E76" i="7"/>
  <c r="D76" i="7"/>
  <c r="C76" i="7"/>
  <c r="B76" i="7"/>
  <c r="N75" i="7"/>
  <c r="M75" i="7"/>
  <c r="L75" i="7"/>
  <c r="K75" i="7"/>
  <c r="J75" i="7"/>
  <c r="I75" i="7"/>
  <c r="H75" i="7"/>
  <c r="G75" i="7"/>
  <c r="E75" i="7"/>
  <c r="D75" i="7"/>
  <c r="C75" i="7"/>
  <c r="B75" i="7"/>
  <c r="N74" i="7"/>
  <c r="M74" i="7"/>
  <c r="L74" i="7"/>
  <c r="K74" i="7"/>
  <c r="J74" i="7"/>
  <c r="I74" i="7"/>
  <c r="H74" i="7"/>
  <c r="G74" i="7"/>
  <c r="E74" i="7"/>
  <c r="D74" i="7"/>
  <c r="C74" i="7"/>
  <c r="B74" i="7"/>
  <c r="N73" i="7"/>
  <c r="M73" i="7"/>
  <c r="L73" i="7"/>
  <c r="K73" i="7"/>
  <c r="J73" i="7"/>
  <c r="I73" i="7"/>
  <c r="H73" i="7"/>
  <c r="G73" i="7"/>
  <c r="E73" i="7"/>
  <c r="D73" i="7"/>
  <c r="C73" i="7"/>
  <c r="B73" i="7"/>
  <c r="N72" i="7"/>
  <c r="M72" i="7"/>
  <c r="L72" i="7"/>
  <c r="K72" i="7"/>
  <c r="J72" i="7"/>
  <c r="I72" i="7"/>
  <c r="H72" i="7"/>
  <c r="G72" i="7"/>
  <c r="E72" i="7"/>
  <c r="D72" i="7"/>
  <c r="C72" i="7"/>
  <c r="B72" i="7"/>
  <c r="N71" i="7"/>
  <c r="M71" i="7"/>
  <c r="L71" i="7"/>
  <c r="K71" i="7"/>
  <c r="J71" i="7"/>
  <c r="I71" i="7"/>
  <c r="H71" i="7"/>
  <c r="G71" i="7"/>
  <c r="E71" i="7"/>
  <c r="D71" i="7"/>
  <c r="C71" i="7"/>
  <c r="B71" i="7"/>
  <c r="N70" i="7"/>
  <c r="M70" i="7"/>
  <c r="M69" i="7" s="1"/>
  <c r="L70" i="7"/>
  <c r="K70" i="7"/>
  <c r="K69" i="7" s="1"/>
  <c r="J70" i="7"/>
  <c r="I70" i="7"/>
  <c r="I69" i="7" s="1"/>
  <c r="H70" i="7"/>
  <c r="H69" i="7" s="1"/>
  <c r="G70" i="7"/>
  <c r="G69" i="7" s="1"/>
  <c r="E70" i="7"/>
  <c r="D70" i="7"/>
  <c r="D69" i="7" s="1"/>
  <c r="C70" i="7"/>
  <c r="B70" i="7"/>
  <c r="B69" i="7" s="1"/>
  <c r="L69" i="7"/>
  <c r="C69" i="7"/>
  <c r="N68" i="7"/>
  <c r="M68" i="7"/>
  <c r="L68" i="7"/>
  <c r="K68" i="7"/>
  <c r="J68" i="7"/>
  <c r="I68" i="7"/>
  <c r="H68" i="7"/>
  <c r="G68" i="7"/>
  <c r="E68" i="7"/>
  <c r="D68" i="7"/>
  <c r="C68" i="7"/>
  <c r="B68" i="7"/>
  <c r="O68" i="7" s="1"/>
  <c r="N67" i="7"/>
  <c r="M67" i="7"/>
  <c r="L67" i="7"/>
  <c r="K67" i="7"/>
  <c r="J67" i="7"/>
  <c r="I67" i="7"/>
  <c r="H67" i="7"/>
  <c r="G67" i="7"/>
  <c r="E67" i="7"/>
  <c r="D67" i="7"/>
  <c r="C67" i="7"/>
  <c r="B67" i="7"/>
  <c r="N66" i="7"/>
  <c r="M66" i="7"/>
  <c r="L66" i="7"/>
  <c r="K66" i="7"/>
  <c r="J66" i="7"/>
  <c r="I66" i="7"/>
  <c r="H66" i="7"/>
  <c r="G66" i="7"/>
  <c r="E66" i="7"/>
  <c r="D66" i="7"/>
  <c r="C66" i="7"/>
  <c r="B66" i="7"/>
  <c r="O66" i="7" s="1"/>
  <c r="N65" i="7"/>
  <c r="M65" i="7"/>
  <c r="L65" i="7"/>
  <c r="K65" i="7"/>
  <c r="J65" i="7"/>
  <c r="I65" i="7"/>
  <c r="H65" i="7"/>
  <c r="G65" i="7"/>
  <c r="E65" i="7"/>
  <c r="D65" i="7"/>
  <c r="C65" i="7"/>
  <c r="B65" i="7"/>
  <c r="O65" i="7" s="1"/>
  <c r="N64" i="7"/>
  <c r="M64" i="7"/>
  <c r="L64" i="7"/>
  <c r="K64" i="7"/>
  <c r="J64" i="7"/>
  <c r="I64" i="7"/>
  <c r="H64" i="7"/>
  <c r="G64" i="7"/>
  <c r="E64" i="7"/>
  <c r="D64" i="7"/>
  <c r="C64" i="7"/>
  <c r="B64" i="7"/>
  <c r="O64" i="7" s="1"/>
  <c r="N63" i="7"/>
  <c r="M63" i="7"/>
  <c r="L63" i="7"/>
  <c r="K63" i="7"/>
  <c r="J63" i="7"/>
  <c r="I63" i="7"/>
  <c r="H63" i="7"/>
  <c r="G63" i="7"/>
  <c r="E63" i="7"/>
  <c r="D63" i="7"/>
  <c r="C63" i="7"/>
  <c r="B63" i="7"/>
  <c r="N62" i="7"/>
  <c r="M62" i="7"/>
  <c r="L62" i="7"/>
  <c r="K62" i="7"/>
  <c r="J62" i="7"/>
  <c r="I62" i="7"/>
  <c r="H62" i="7"/>
  <c r="G62" i="7"/>
  <c r="E62" i="7"/>
  <c r="D62" i="7"/>
  <c r="C62" i="7"/>
  <c r="B62" i="7"/>
  <c r="O62" i="7" s="1"/>
  <c r="N61" i="7"/>
  <c r="M61" i="7"/>
  <c r="L61" i="7"/>
  <c r="K61" i="7"/>
  <c r="J61" i="7"/>
  <c r="I61" i="7"/>
  <c r="H61" i="7"/>
  <c r="G61" i="7"/>
  <c r="E61" i="7"/>
  <c r="D61" i="7"/>
  <c r="C61" i="7"/>
  <c r="B61" i="7"/>
  <c r="O61" i="7" s="1"/>
  <c r="N60" i="7"/>
  <c r="M60" i="7"/>
  <c r="L60" i="7"/>
  <c r="K60" i="7"/>
  <c r="J60" i="7"/>
  <c r="I60" i="7"/>
  <c r="H60" i="7"/>
  <c r="G60" i="7"/>
  <c r="E60" i="7"/>
  <c r="D60" i="7"/>
  <c r="C60" i="7"/>
  <c r="B60" i="7"/>
  <c r="O60" i="7" s="1"/>
  <c r="N59" i="7"/>
  <c r="M59" i="7"/>
  <c r="L59" i="7"/>
  <c r="K59" i="7"/>
  <c r="J59" i="7"/>
  <c r="I59" i="7"/>
  <c r="H59" i="7"/>
  <c r="G59" i="7"/>
  <c r="E59" i="7"/>
  <c r="D59" i="7"/>
  <c r="C59" i="7"/>
  <c r="B59" i="7"/>
  <c r="N58" i="7"/>
  <c r="M58" i="7"/>
  <c r="L58" i="7"/>
  <c r="K58" i="7"/>
  <c r="J58" i="7"/>
  <c r="I58" i="7"/>
  <c r="H58" i="7"/>
  <c r="G58" i="7"/>
  <c r="E58" i="7"/>
  <c r="D58" i="7"/>
  <c r="C58" i="7"/>
  <c r="B58" i="7"/>
  <c r="O58" i="7" s="1"/>
  <c r="N57" i="7"/>
  <c r="M57" i="7"/>
  <c r="L57" i="7"/>
  <c r="K57" i="7"/>
  <c r="J57" i="7"/>
  <c r="I57" i="7"/>
  <c r="H57" i="7"/>
  <c r="G57" i="7"/>
  <c r="E57" i="7"/>
  <c r="D57" i="7"/>
  <c r="C57" i="7"/>
  <c r="B57" i="7"/>
  <c r="O57" i="7" s="1"/>
  <c r="N56" i="7"/>
  <c r="M56" i="7"/>
  <c r="L56" i="7"/>
  <c r="K56" i="7"/>
  <c r="J56" i="7"/>
  <c r="I56" i="7"/>
  <c r="H56" i="7"/>
  <c r="G56" i="7"/>
  <c r="E56" i="7"/>
  <c r="D56" i="7"/>
  <c r="C56" i="7"/>
  <c r="B56" i="7"/>
  <c r="O56" i="7" s="1"/>
  <c r="N55" i="7"/>
  <c r="M55" i="7"/>
  <c r="L55" i="7"/>
  <c r="K55" i="7"/>
  <c r="J55" i="7"/>
  <c r="I55" i="7"/>
  <c r="H55" i="7"/>
  <c r="G55" i="7"/>
  <c r="E55" i="7"/>
  <c r="D55" i="7"/>
  <c r="C55" i="7"/>
  <c r="B55" i="7"/>
  <c r="N54" i="7"/>
  <c r="M54" i="7"/>
  <c r="M53" i="7" s="1"/>
  <c r="L54" i="7"/>
  <c r="K54" i="7"/>
  <c r="K53" i="7" s="1"/>
  <c r="J54" i="7"/>
  <c r="I54" i="7"/>
  <c r="I53" i="7" s="1"/>
  <c r="H54" i="7"/>
  <c r="G54" i="7"/>
  <c r="G53" i="7" s="1"/>
  <c r="E54" i="7"/>
  <c r="D54" i="7"/>
  <c r="D53" i="7" s="1"/>
  <c r="D49" i="7" s="1"/>
  <c r="C54" i="7"/>
  <c r="B54" i="7"/>
  <c r="B53" i="7" s="1"/>
  <c r="L53" i="7"/>
  <c r="H53" i="7"/>
  <c r="C53" i="7"/>
  <c r="N52" i="7"/>
  <c r="M52" i="7"/>
  <c r="L52" i="7"/>
  <c r="K52" i="7"/>
  <c r="J52" i="7"/>
  <c r="I52" i="7"/>
  <c r="H52" i="7"/>
  <c r="G52" i="7"/>
  <c r="E52" i="7"/>
  <c r="D52" i="7"/>
  <c r="C52" i="7"/>
  <c r="B52" i="7"/>
  <c r="N51" i="7"/>
  <c r="M51" i="7"/>
  <c r="L51" i="7"/>
  <c r="K51" i="7"/>
  <c r="J51" i="7"/>
  <c r="I51" i="7"/>
  <c r="H51" i="7"/>
  <c r="G51" i="7"/>
  <c r="E51" i="7"/>
  <c r="D51" i="7"/>
  <c r="C51" i="7"/>
  <c r="B51" i="7"/>
  <c r="N50" i="7"/>
  <c r="M50" i="7"/>
  <c r="L50" i="7"/>
  <c r="K50" i="7"/>
  <c r="J50" i="7"/>
  <c r="I50" i="7"/>
  <c r="H50" i="7"/>
  <c r="H49" i="7" s="1"/>
  <c r="G50" i="7"/>
  <c r="E50" i="7"/>
  <c r="D50" i="7"/>
  <c r="C50" i="7"/>
  <c r="B50" i="7"/>
  <c r="L49" i="7"/>
  <c r="F49" i="7"/>
  <c r="N47" i="7"/>
  <c r="M47" i="7"/>
  <c r="L47" i="7"/>
  <c r="K47" i="7"/>
  <c r="J47" i="7"/>
  <c r="I47" i="7"/>
  <c r="H47" i="7"/>
  <c r="G47" i="7"/>
  <c r="E47" i="7"/>
  <c r="D47" i="7"/>
  <c r="C47" i="7"/>
  <c r="B47" i="7"/>
  <c r="N46" i="7"/>
  <c r="M46" i="7"/>
  <c r="L46" i="7"/>
  <c r="K46" i="7"/>
  <c r="J46" i="7"/>
  <c r="I46" i="7"/>
  <c r="H46" i="7"/>
  <c r="G46" i="7"/>
  <c r="E46" i="7"/>
  <c r="D46" i="7"/>
  <c r="C46" i="7"/>
  <c r="B46" i="7"/>
  <c r="N45" i="7"/>
  <c r="M45" i="7"/>
  <c r="L45" i="7"/>
  <c r="K45" i="7"/>
  <c r="J45" i="7"/>
  <c r="I45" i="7"/>
  <c r="H45" i="7"/>
  <c r="G45" i="7"/>
  <c r="E45" i="7"/>
  <c r="D45" i="7"/>
  <c r="C45" i="7"/>
  <c r="B45" i="7"/>
  <c r="N44" i="7"/>
  <c r="M44" i="7"/>
  <c r="L44" i="7"/>
  <c r="K44" i="7"/>
  <c r="J44" i="7"/>
  <c r="I44" i="7"/>
  <c r="H44" i="7"/>
  <c r="G44" i="7"/>
  <c r="E44" i="7"/>
  <c r="D44" i="7"/>
  <c r="C44" i="7"/>
  <c r="B44" i="7"/>
  <c r="N43" i="7"/>
  <c r="M43" i="7"/>
  <c r="L43" i="7"/>
  <c r="K43" i="7"/>
  <c r="J43" i="7"/>
  <c r="I43" i="7"/>
  <c r="H43" i="7"/>
  <c r="G43" i="7"/>
  <c r="E43" i="7"/>
  <c r="D43" i="7"/>
  <c r="C43" i="7"/>
  <c r="B43" i="7"/>
  <c r="N42" i="7"/>
  <c r="M42" i="7"/>
  <c r="L42" i="7"/>
  <c r="K42" i="7"/>
  <c r="J42" i="7"/>
  <c r="I42" i="7"/>
  <c r="H42" i="7"/>
  <c r="G42" i="7"/>
  <c r="E42" i="7"/>
  <c r="D42" i="7"/>
  <c r="C42" i="7"/>
  <c r="B42" i="7"/>
  <c r="N41" i="7"/>
  <c r="M41" i="7"/>
  <c r="L41" i="7"/>
  <c r="K41" i="7"/>
  <c r="J41" i="7"/>
  <c r="I41" i="7"/>
  <c r="H41" i="7"/>
  <c r="G41" i="7"/>
  <c r="E41" i="7"/>
  <c r="D41" i="7"/>
  <c r="C41" i="7"/>
  <c r="B41" i="7"/>
  <c r="N40" i="7"/>
  <c r="M40" i="7"/>
  <c r="L40" i="7"/>
  <c r="K40" i="7"/>
  <c r="J40" i="7"/>
  <c r="I40" i="7"/>
  <c r="H40" i="7"/>
  <c r="G40" i="7"/>
  <c r="E40" i="7"/>
  <c r="D40" i="7"/>
  <c r="C40" i="7"/>
  <c r="B40" i="7"/>
  <c r="N39" i="7"/>
  <c r="M39" i="7"/>
  <c r="L39" i="7"/>
  <c r="K39" i="7"/>
  <c r="J39" i="7"/>
  <c r="I39" i="7"/>
  <c r="H39" i="7"/>
  <c r="G39" i="7"/>
  <c r="E39" i="7"/>
  <c r="D39" i="7"/>
  <c r="C39" i="7"/>
  <c r="B39" i="7"/>
  <c r="N38" i="7"/>
  <c r="M38" i="7"/>
  <c r="L38" i="7"/>
  <c r="K38" i="7"/>
  <c r="J38" i="7"/>
  <c r="I38" i="7"/>
  <c r="H38" i="7"/>
  <c r="G38" i="7"/>
  <c r="E38" i="7"/>
  <c r="D38" i="7"/>
  <c r="C38" i="7"/>
  <c r="B38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7" i="7" s="1"/>
  <c r="N36" i="7"/>
  <c r="M36" i="7"/>
  <c r="L36" i="7"/>
  <c r="K36" i="7"/>
  <c r="J36" i="7"/>
  <c r="I36" i="7"/>
  <c r="H36" i="7"/>
  <c r="G36" i="7"/>
  <c r="E36" i="7"/>
  <c r="D36" i="7"/>
  <c r="C36" i="7"/>
  <c r="B36" i="7"/>
  <c r="N35" i="7"/>
  <c r="M35" i="7"/>
  <c r="L35" i="7"/>
  <c r="K35" i="7"/>
  <c r="J35" i="7"/>
  <c r="I35" i="7"/>
  <c r="H35" i="7"/>
  <c r="G35" i="7"/>
  <c r="E35" i="7"/>
  <c r="D35" i="7"/>
  <c r="C35" i="7"/>
  <c r="B35" i="7"/>
  <c r="O35" i="7" s="1"/>
  <c r="N34" i="7"/>
  <c r="M34" i="7"/>
  <c r="L34" i="7"/>
  <c r="K34" i="7"/>
  <c r="J34" i="7"/>
  <c r="I34" i="7"/>
  <c r="H34" i="7"/>
  <c r="G34" i="7"/>
  <c r="E34" i="7"/>
  <c r="D34" i="7"/>
  <c r="C34" i="7"/>
  <c r="B34" i="7"/>
  <c r="O34" i="7" s="1"/>
  <c r="N33" i="7"/>
  <c r="M33" i="7"/>
  <c r="L33" i="7"/>
  <c r="K33" i="7"/>
  <c r="J33" i="7"/>
  <c r="I33" i="7"/>
  <c r="H33" i="7"/>
  <c r="G33" i="7"/>
  <c r="E33" i="7"/>
  <c r="D33" i="7"/>
  <c r="C33" i="7"/>
  <c r="B33" i="7"/>
  <c r="O33" i="7" s="1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N31" i="7"/>
  <c r="N30" i="7" s="1"/>
  <c r="M31" i="7"/>
  <c r="L31" i="7"/>
  <c r="L30" i="7" s="1"/>
  <c r="K31" i="7"/>
  <c r="J31" i="7"/>
  <c r="J30" i="7" s="1"/>
  <c r="I31" i="7"/>
  <c r="H31" i="7"/>
  <c r="H30" i="7" s="1"/>
  <c r="G31" i="7"/>
  <c r="F31" i="7"/>
  <c r="F30" i="7" s="1"/>
  <c r="F100" i="7" s="1"/>
  <c r="E31" i="7"/>
  <c r="D31" i="7"/>
  <c r="D30" i="7" s="1"/>
  <c r="C31" i="7"/>
  <c r="B31" i="7"/>
  <c r="O31" i="7" s="1"/>
  <c r="M30" i="7"/>
  <c r="K30" i="7"/>
  <c r="I30" i="7"/>
  <c r="G30" i="7"/>
  <c r="E30" i="7"/>
  <c r="C30" i="7"/>
  <c r="N29" i="7"/>
  <c r="M29" i="7"/>
  <c r="L29" i="7"/>
  <c r="K29" i="7"/>
  <c r="J29" i="7"/>
  <c r="I29" i="7"/>
  <c r="H29" i="7"/>
  <c r="G29" i="7"/>
  <c r="E29" i="7"/>
  <c r="D29" i="7"/>
  <c r="C29" i="7"/>
  <c r="B29" i="7"/>
  <c r="N28" i="7"/>
  <c r="M28" i="7"/>
  <c r="L28" i="7"/>
  <c r="K28" i="7"/>
  <c r="J28" i="7"/>
  <c r="I28" i="7"/>
  <c r="H28" i="7"/>
  <c r="G28" i="7"/>
  <c r="E28" i="7"/>
  <c r="D28" i="7"/>
  <c r="C28" i="7"/>
  <c r="B28" i="7"/>
  <c r="N27" i="7"/>
  <c r="N26" i="7" s="1"/>
  <c r="M27" i="7"/>
  <c r="L27" i="7"/>
  <c r="L26" i="7" s="1"/>
  <c r="K27" i="7"/>
  <c r="J27" i="7"/>
  <c r="J26" i="7" s="1"/>
  <c r="I27" i="7"/>
  <c r="H27" i="7"/>
  <c r="H26" i="7" s="1"/>
  <c r="G27" i="7"/>
  <c r="E27" i="7"/>
  <c r="E26" i="7" s="1"/>
  <c r="D27" i="7"/>
  <c r="C27" i="7"/>
  <c r="C26" i="7" s="1"/>
  <c r="B27" i="7"/>
  <c r="M26" i="7"/>
  <c r="K26" i="7"/>
  <c r="I26" i="7"/>
  <c r="G26" i="7"/>
  <c r="D26" i="7"/>
  <c r="B26" i="7"/>
  <c r="N25" i="7"/>
  <c r="M25" i="7"/>
  <c r="L25" i="7"/>
  <c r="K25" i="7"/>
  <c r="J25" i="7"/>
  <c r="I25" i="7"/>
  <c r="H25" i="7"/>
  <c r="G25" i="7"/>
  <c r="E25" i="7"/>
  <c r="D25" i="7"/>
  <c r="C25" i="7"/>
  <c r="B25" i="7"/>
  <c r="N24" i="7"/>
  <c r="M24" i="7"/>
  <c r="L24" i="7"/>
  <c r="K24" i="7"/>
  <c r="J24" i="7"/>
  <c r="I24" i="7"/>
  <c r="H24" i="7"/>
  <c r="G24" i="7"/>
  <c r="E24" i="7"/>
  <c r="D24" i="7"/>
  <c r="C24" i="7"/>
  <c r="B24" i="7"/>
  <c r="N23" i="7"/>
  <c r="M23" i="7"/>
  <c r="L23" i="7"/>
  <c r="K23" i="7"/>
  <c r="J23" i="7"/>
  <c r="I23" i="7"/>
  <c r="H23" i="7"/>
  <c r="G23" i="7"/>
  <c r="E23" i="7"/>
  <c r="D23" i="7"/>
  <c r="C23" i="7"/>
  <c r="B23" i="7"/>
  <c r="N22" i="7"/>
  <c r="M22" i="7"/>
  <c r="L22" i="7"/>
  <c r="K22" i="7"/>
  <c r="J22" i="7"/>
  <c r="I22" i="7"/>
  <c r="H22" i="7"/>
  <c r="G22" i="7"/>
  <c r="E22" i="7"/>
  <c r="D22" i="7"/>
  <c r="C22" i="7"/>
  <c r="B22" i="7"/>
  <c r="N21" i="7"/>
  <c r="M21" i="7"/>
  <c r="M20" i="7" s="1"/>
  <c r="L21" i="7"/>
  <c r="L20" i="7" s="1"/>
  <c r="K21" i="7"/>
  <c r="K20" i="7" s="1"/>
  <c r="J21" i="7"/>
  <c r="I21" i="7"/>
  <c r="I20" i="7" s="1"/>
  <c r="H21" i="7"/>
  <c r="H20" i="7" s="1"/>
  <c r="G21" i="7"/>
  <c r="G20" i="7" s="1"/>
  <c r="E21" i="7"/>
  <c r="D21" i="7"/>
  <c r="D20" i="7" s="1"/>
  <c r="C21" i="7"/>
  <c r="C20" i="7" s="1"/>
  <c r="B21" i="7"/>
  <c r="B20" i="7" s="1"/>
  <c r="N20" i="7"/>
  <c r="J20" i="7"/>
  <c r="E20" i="7"/>
  <c r="N19" i="7"/>
  <c r="M19" i="7"/>
  <c r="L19" i="7"/>
  <c r="K19" i="7"/>
  <c r="J19" i="7"/>
  <c r="I19" i="7"/>
  <c r="H19" i="7"/>
  <c r="G19" i="7"/>
  <c r="E19" i="7"/>
  <c r="D19" i="7"/>
  <c r="C19" i="7"/>
  <c r="B19" i="7"/>
  <c r="N18" i="7"/>
  <c r="M18" i="7"/>
  <c r="L18" i="7"/>
  <c r="K18" i="7"/>
  <c r="J18" i="7"/>
  <c r="I18" i="7"/>
  <c r="H18" i="7"/>
  <c r="G18" i="7"/>
  <c r="E18" i="7"/>
  <c r="D18" i="7"/>
  <c r="C18" i="7"/>
  <c r="B18" i="7"/>
  <c r="N17" i="7"/>
  <c r="M17" i="7"/>
  <c r="L17" i="7"/>
  <c r="K17" i="7"/>
  <c r="J17" i="7"/>
  <c r="I17" i="7"/>
  <c r="H17" i="7"/>
  <c r="G17" i="7"/>
  <c r="E17" i="7"/>
  <c r="D17" i="7"/>
  <c r="C17" i="7"/>
  <c r="B17" i="7"/>
  <c r="N16" i="7"/>
  <c r="M16" i="7"/>
  <c r="L16" i="7"/>
  <c r="K16" i="7"/>
  <c r="J16" i="7"/>
  <c r="I16" i="7"/>
  <c r="H16" i="7"/>
  <c r="G16" i="7"/>
  <c r="E16" i="7"/>
  <c r="D16" i="7"/>
  <c r="C16" i="7"/>
  <c r="B16" i="7"/>
  <c r="N15" i="7"/>
  <c r="M15" i="7"/>
  <c r="L15" i="7"/>
  <c r="K15" i="7"/>
  <c r="J15" i="7"/>
  <c r="I15" i="7"/>
  <c r="H15" i="7"/>
  <c r="G15" i="7"/>
  <c r="E15" i="7"/>
  <c r="D15" i="7"/>
  <c r="C15" i="7"/>
  <c r="B15" i="7"/>
  <c r="N14" i="7"/>
  <c r="M14" i="7"/>
  <c r="L14" i="7"/>
  <c r="K14" i="7"/>
  <c r="J14" i="7"/>
  <c r="I14" i="7"/>
  <c r="H14" i="7"/>
  <c r="G14" i="7"/>
  <c r="E14" i="7"/>
  <c r="D14" i="7"/>
  <c r="C14" i="7"/>
  <c r="B14" i="7"/>
  <c r="N13" i="7"/>
  <c r="M13" i="7"/>
  <c r="M12" i="7" s="1"/>
  <c r="L13" i="7"/>
  <c r="L12" i="7" s="1"/>
  <c r="K13" i="7"/>
  <c r="K12" i="7" s="1"/>
  <c r="J13" i="7"/>
  <c r="I13" i="7"/>
  <c r="I12" i="7" s="1"/>
  <c r="H13" i="7"/>
  <c r="H12" i="7" s="1"/>
  <c r="G13" i="7"/>
  <c r="G12" i="7" s="1"/>
  <c r="E13" i="7"/>
  <c r="D13" i="7"/>
  <c r="D12" i="7" s="1"/>
  <c r="C13" i="7"/>
  <c r="C12" i="7" s="1"/>
  <c r="B13" i="7"/>
  <c r="B12" i="7" s="1"/>
  <c r="N12" i="7"/>
  <c r="J12" i="7"/>
  <c r="E12" i="7"/>
  <c r="N11" i="7"/>
  <c r="M11" i="7"/>
  <c r="L11" i="7"/>
  <c r="K11" i="7"/>
  <c r="J11" i="7"/>
  <c r="I11" i="7"/>
  <c r="H11" i="7"/>
  <c r="G11" i="7"/>
  <c r="E11" i="7"/>
  <c r="D11" i="7"/>
  <c r="C11" i="7"/>
  <c r="B11" i="7"/>
  <c r="N10" i="7"/>
  <c r="M10" i="7"/>
  <c r="L10" i="7"/>
  <c r="K10" i="7"/>
  <c r="J10" i="7"/>
  <c r="I10" i="7"/>
  <c r="H10" i="7"/>
  <c r="G10" i="7"/>
  <c r="E10" i="7"/>
  <c r="D10" i="7"/>
  <c r="C10" i="7"/>
  <c r="B10" i="7"/>
  <c r="N9" i="7"/>
  <c r="M9" i="7"/>
  <c r="L9" i="7"/>
  <c r="K9" i="7"/>
  <c r="J9" i="7"/>
  <c r="I9" i="7"/>
  <c r="H9" i="7"/>
  <c r="G9" i="7"/>
  <c r="E9" i="7"/>
  <c r="D9" i="7"/>
  <c r="C9" i="7"/>
  <c r="B9" i="7"/>
  <c r="N8" i="7"/>
  <c r="M8" i="7"/>
  <c r="L8" i="7"/>
  <c r="K8" i="7"/>
  <c r="J8" i="7"/>
  <c r="I8" i="7"/>
  <c r="H8" i="7"/>
  <c r="G8" i="7"/>
  <c r="E8" i="7"/>
  <c r="D8" i="7"/>
  <c r="C8" i="7"/>
  <c r="B8" i="7"/>
  <c r="N7" i="7"/>
  <c r="M7" i="7"/>
  <c r="L7" i="7"/>
  <c r="K7" i="7"/>
  <c r="J7" i="7"/>
  <c r="I7" i="7"/>
  <c r="H7" i="7"/>
  <c r="G7" i="7"/>
  <c r="E7" i="7"/>
  <c r="D7" i="7"/>
  <c r="C7" i="7"/>
  <c r="B7" i="7"/>
  <c r="N6" i="7"/>
  <c r="M6" i="7"/>
  <c r="L6" i="7"/>
  <c r="K6" i="7"/>
  <c r="J6" i="7"/>
  <c r="I6" i="7"/>
  <c r="H6" i="7"/>
  <c r="G6" i="7"/>
  <c r="E6" i="7"/>
  <c r="D6" i="7"/>
  <c r="C6" i="7"/>
  <c r="B6" i="7"/>
  <c r="A3" i="7"/>
  <c r="A1" i="7"/>
  <c r="F98" i="6"/>
  <c r="E98" i="6"/>
  <c r="D98" i="6"/>
  <c r="C98" i="6"/>
  <c r="B98" i="6"/>
  <c r="F97" i="6"/>
  <c r="E97" i="6"/>
  <c r="E95" i="6" s="1"/>
  <c r="D97" i="6"/>
  <c r="C97" i="6"/>
  <c r="G97" i="6" s="1"/>
  <c r="B97" i="6"/>
  <c r="F96" i="6"/>
  <c r="F95" i="6" s="1"/>
  <c r="E96" i="6"/>
  <c r="D96" i="6"/>
  <c r="D95" i="6" s="1"/>
  <c r="C96" i="6"/>
  <c r="B96" i="6"/>
  <c r="B95" i="6" s="1"/>
  <c r="F94" i="6"/>
  <c r="E94" i="6"/>
  <c r="D94" i="6"/>
  <c r="C94" i="6"/>
  <c r="B94" i="6"/>
  <c r="G92" i="6"/>
  <c r="H92" i="6" s="1"/>
  <c r="G91" i="6"/>
  <c r="E91" i="6"/>
  <c r="B91" i="6"/>
  <c r="B90" i="6" s="1"/>
  <c r="F90" i="6"/>
  <c r="E90" i="6"/>
  <c r="D90" i="6"/>
  <c r="C90" i="6"/>
  <c r="F89" i="6"/>
  <c r="E89" i="6"/>
  <c r="D89" i="6"/>
  <c r="C89" i="6"/>
  <c r="G89" i="6" s="1"/>
  <c r="H89" i="6" s="1"/>
  <c r="B89" i="6"/>
  <c r="F88" i="6"/>
  <c r="E88" i="6"/>
  <c r="D88" i="6"/>
  <c r="C88" i="6"/>
  <c r="B88" i="6"/>
  <c r="F87" i="6"/>
  <c r="E87" i="6"/>
  <c r="D87" i="6"/>
  <c r="C87" i="6"/>
  <c r="G87" i="6" s="1"/>
  <c r="H87" i="6" s="1"/>
  <c r="B87" i="6"/>
  <c r="F86" i="6"/>
  <c r="E86" i="6"/>
  <c r="D86" i="6"/>
  <c r="C86" i="6"/>
  <c r="B86" i="6"/>
  <c r="F85" i="6"/>
  <c r="E85" i="6"/>
  <c r="D85" i="6"/>
  <c r="C85" i="6"/>
  <c r="G85" i="6" s="1"/>
  <c r="H85" i="6" s="1"/>
  <c r="B85" i="6"/>
  <c r="F84" i="6"/>
  <c r="E84" i="6"/>
  <c r="D84" i="6"/>
  <c r="C84" i="6"/>
  <c r="B84" i="6"/>
  <c r="F83" i="6"/>
  <c r="E83" i="6"/>
  <c r="D83" i="6"/>
  <c r="C83" i="6"/>
  <c r="G83" i="6" s="1"/>
  <c r="H83" i="6" s="1"/>
  <c r="B83" i="6"/>
  <c r="F82" i="6"/>
  <c r="E82" i="6"/>
  <c r="D82" i="6"/>
  <c r="C82" i="6"/>
  <c r="B82" i="6"/>
  <c r="F81" i="6"/>
  <c r="E81" i="6"/>
  <c r="D81" i="6"/>
  <c r="C81" i="6"/>
  <c r="G81" i="6" s="1"/>
  <c r="H81" i="6" s="1"/>
  <c r="B81" i="6"/>
  <c r="F80" i="6"/>
  <c r="E80" i="6"/>
  <c r="D80" i="6"/>
  <c r="C80" i="6"/>
  <c r="B80" i="6"/>
  <c r="F79" i="6"/>
  <c r="E79" i="6"/>
  <c r="D79" i="6"/>
  <c r="C79" i="6"/>
  <c r="G79" i="6" s="1"/>
  <c r="H79" i="6" s="1"/>
  <c r="B79" i="6"/>
  <c r="F78" i="6"/>
  <c r="E78" i="6"/>
  <c r="D78" i="6"/>
  <c r="C78" i="6"/>
  <c r="B78" i="6"/>
  <c r="F77" i="6"/>
  <c r="E77" i="6"/>
  <c r="D77" i="6"/>
  <c r="C77" i="6"/>
  <c r="G77" i="6" s="1"/>
  <c r="H77" i="6" s="1"/>
  <c r="B77" i="6"/>
  <c r="F76" i="6"/>
  <c r="E76" i="6"/>
  <c r="D76" i="6"/>
  <c r="C76" i="6"/>
  <c r="B76" i="6"/>
  <c r="F75" i="6"/>
  <c r="E75" i="6"/>
  <c r="D75" i="6"/>
  <c r="C75" i="6"/>
  <c r="G75" i="6" s="1"/>
  <c r="H75" i="6" s="1"/>
  <c r="B75" i="6"/>
  <c r="F74" i="6"/>
  <c r="E74" i="6"/>
  <c r="D74" i="6"/>
  <c r="C74" i="6"/>
  <c r="B74" i="6"/>
  <c r="F73" i="6"/>
  <c r="E73" i="6"/>
  <c r="D73" i="6"/>
  <c r="C73" i="6"/>
  <c r="G73" i="6" s="1"/>
  <c r="H73" i="6" s="1"/>
  <c r="B73" i="6"/>
  <c r="F72" i="6"/>
  <c r="E72" i="6"/>
  <c r="D72" i="6"/>
  <c r="C72" i="6"/>
  <c r="B72" i="6"/>
  <c r="F71" i="6"/>
  <c r="E71" i="6"/>
  <c r="D71" i="6"/>
  <c r="C71" i="6"/>
  <c r="G71" i="6" s="1"/>
  <c r="H71" i="6" s="1"/>
  <c r="B71" i="6"/>
  <c r="F70" i="6"/>
  <c r="F69" i="6" s="1"/>
  <c r="E70" i="6"/>
  <c r="D70" i="6"/>
  <c r="C70" i="6"/>
  <c r="B70" i="6"/>
  <c r="B69" i="6" s="1"/>
  <c r="D69" i="6"/>
  <c r="F68" i="6"/>
  <c r="E68" i="6"/>
  <c r="D68" i="6"/>
  <c r="C68" i="6"/>
  <c r="B68" i="6"/>
  <c r="F67" i="6"/>
  <c r="E67" i="6"/>
  <c r="D67" i="6"/>
  <c r="C67" i="6"/>
  <c r="G67" i="6" s="1"/>
  <c r="H67" i="6" s="1"/>
  <c r="B67" i="6"/>
  <c r="F66" i="6"/>
  <c r="E66" i="6"/>
  <c r="D66" i="6"/>
  <c r="C66" i="6"/>
  <c r="B66" i="6"/>
  <c r="F65" i="6"/>
  <c r="E65" i="6"/>
  <c r="D65" i="6"/>
  <c r="C65" i="6"/>
  <c r="G65" i="6" s="1"/>
  <c r="H65" i="6" s="1"/>
  <c r="B65" i="6"/>
  <c r="F64" i="6"/>
  <c r="E64" i="6"/>
  <c r="D64" i="6"/>
  <c r="C64" i="6"/>
  <c r="B64" i="6"/>
  <c r="F63" i="6"/>
  <c r="E63" i="6"/>
  <c r="D63" i="6"/>
  <c r="C63" i="6"/>
  <c r="G63" i="6" s="1"/>
  <c r="H63" i="6" s="1"/>
  <c r="B63" i="6"/>
  <c r="F62" i="6"/>
  <c r="E62" i="6"/>
  <c r="D62" i="6"/>
  <c r="C62" i="6"/>
  <c r="B62" i="6"/>
  <c r="F61" i="6"/>
  <c r="E61" i="6"/>
  <c r="D61" i="6"/>
  <c r="C61" i="6"/>
  <c r="G61" i="6" s="1"/>
  <c r="H61" i="6" s="1"/>
  <c r="B61" i="6"/>
  <c r="F59" i="6"/>
  <c r="E59" i="6"/>
  <c r="D59" i="6"/>
  <c r="C59" i="6"/>
  <c r="B59" i="6"/>
  <c r="F58" i="6"/>
  <c r="E58" i="6"/>
  <c r="D58" i="6"/>
  <c r="C58" i="6"/>
  <c r="G58" i="6" s="1"/>
  <c r="H58" i="6" s="1"/>
  <c r="B58" i="6"/>
  <c r="F56" i="6"/>
  <c r="E56" i="6"/>
  <c r="D56" i="6"/>
  <c r="C56" i="6"/>
  <c r="B56" i="6"/>
  <c r="F55" i="6"/>
  <c r="E55" i="6"/>
  <c r="D55" i="6"/>
  <c r="C55" i="6"/>
  <c r="G55" i="6" s="1"/>
  <c r="H55" i="6" s="1"/>
  <c r="B55" i="6"/>
  <c r="F54" i="6"/>
  <c r="F53" i="6" s="1"/>
  <c r="E54" i="6"/>
  <c r="D54" i="6"/>
  <c r="C54" i="6"/>
  <c r="B54" i="6"/>
  <c r="B53" i="6" s="1"/>
  <c r="D53" i="6"/>
  <c r="F52" i="6"/>
  <c r="E52" i="6"/>
  <c r="D52" i="6"/>
  <c r="C52" i="6"/>
  <c r="B52" i="6"/>
  <c r="F51" i="6"/>
  <c r="E51" i="6"/>
  <c r="D51" i="6"/>
  <c r="C51" i="6"/>
  <c r="G51" i="6" s="1"/>
  <c r="H51" i="6" s="1"/>
  <c r="B51" i="6"/>
  <c r="F50" i="6"/>
  <c r="F49" i="6" s="1"/>
  <c r="E50" i="6"/>
  <c r="D50" i="6"/>
  <c r="C50" i="6"/>
  <c r="B50" i="6"/>
  <c r="D49" i="6"/>
  <c r="F47" i="6"/>
  <c r="E47" i="6"/>
  <c r="D47" i="6"/>
  <c r="C47" i="6"/>
  <c r="G47" i="6" s="1"/>
  <c r="H47" i="6" s="1"/>
  <c r="B47" i="6"/>
  <c r="F46" i="6"/>
  <c r="E46" i="6"/>
  <c r="D46" i="6"/>
  <c r="C46" i="6"/>
  <c r="B46" i="6"/>
  <c r="F45" i="6"/>
  <c r="E45" i="6"/>
  <c r="D45" i="6"/>
  <c r="C45" i="6"/>
  <c r="G45" i="6" s="1"/>
  <c r="H45" i="6" s="1"/>
  <c r="B45" i="6"/>
  <c r="F44" i="6"/>
  <c r="E44" i="6"/>
  <c r="D44" i="6"/>
  <c r="C44" i="6"/>
  <c r="B44" i="6"/>
  <c r="F43" i="6"/>
  <c r="E43" i="6"/>
  <c r="D43" i="6"/>
  <c r="C43" i="6"/>
  <c r="G43" i="6" s="1"/>
  <c r="H43" i="6" s="1"/>
  <c r="B43" i="6"/>
  <c r="F42" i="6"/>
  <c r="E42" i="6"/>
  <c r="D42" i="6"/>
  <c r="C42" i="6"/>
  <c r="B42" i="6"/>
  <c r="F41" i="6"/>
  <c r="E41" i="6"/>
  <c r="D41" i="6"/>
  <c r="C41" i="6"/>
  <c r="G41" i="6" s="1"/>
  <c r="H41" i="6" s="1"/>
  <c r="B41" i="6"/>
  <c r="F40" i="6"/>
  <c r="E40" i="6"/>
  <c r="D40" i="6"/>
  <c r="C40" i="6"/>
  <c r="B40" i="6"/>
  <c r="F39" i="6"/>
  <c r="E39" i="6"/>
  <c r="D39" i="6"/>
  <c r="C39" i="6"/>
  <c r="G39" i="6" s="1"/>
  <c r="H39" i="6" s="1"/>
  <c r="B39" i="6"/>
  <c r="F38" i="6"/>
  <c r="E38" i="6"/>
  <c r="D38" i="6"/>
  <c r="C38" i="6"/>
  <c r="B38" i="6"/>
  <c r="F37" i="6"/>
  <c r="E37" i="6"/>
  <c r="D37" i="6"/>
  <c r="C37" i="6"/>
  <c r="G37" i="6" s="1"/>
  <c r="H37" i="6" s="1"/>
  <c r="B37" i="6"/>
  <c r="F36" i="6"/>
  <c r="E36" i="6"/>
  <c r="D36" i="6"/>
  <c r="C36" i="6"/>
  <c r="B36" i="6"/>
  <c r="F35" i="6"/>
  <c r="E35" i="6"/>
  <c r="D35" i="6"/>
  <c r="C35" i="6"/>
  <c r="G35" i="6" s="1"/>
  <c r="H35" i="6" s="1"/>
  <c r="B35" i="6"/>
  <c r="F34" i="6"/>
  <c r="E34" i="6"/>
  <c r="D34" i="6"/>
  <c r="C34" i="6"/>
  <c r="B34" i="6"/>
  <c r="F33" i="6"/>
  <c r="E33" i="6"/>
  <c r="D33" i="6"/>
  <c r="C33" i="6"/>
  <c r="G33" i="6" s="1"/>
  <c r="H33" i="6" s="1"/>
  <c r="B33" i="6"/>
  <c r="F32" i="6"/>
  <c r="E32" i="6"/>
  <c r="D32" i="6"/>
  <c r="D30" i="6" s="1"/>
  <c r="C32" i="6"/>
  <c r="B32" i="6"/>
  <c r="F31" i="6"/>
  <c r="E31" i="6"/>
  <c r="E30" i="6" s="1"/>
  <c r="D31" i="6"/>
  <c r="C31" i="6"/>
  <c r="C30" i="6" s="1"/>
  <c r="B31" i="6"/>
  <c r="F30" i="6"/>
  <c r="B30" i="6"/>
  <c r="F29" i="6"/>
  <c r="E29" i="6"/>
  <c r="D29" i="6"/>
  <c r="C29" i="6"/>
  <c r="G29" i="6" s="1"/>
  <c r="H29" i="6" s="1"/>
  <c r="B29" i="6"/>
  <c r="H28" i="6"/>
  <c r="F27" i="6"/>
  <c r="F26" i="6" s="1"/>
  <c r="E27" i="6"/>
  <c r="D27" i="6"/>
  <c r="D26" i="6" s="1"/>
  <c r="C27" i="6"/>
  <c r="G27" i="6" s="1"/>
  <c r="B27" i="6"/>
  <c r="B26" i="6" s="1"/>
  <c r="E26" i="6"/>
  <c r="F25" i="6"/>
  <c r="E25" i="6"/>
  <c r="D25" i="6"/>
  <c r="C25" i="6"/>
  <c r="B25" i="6"/>
  <c r="F24" i="6"/>
  <c r="E24" i="6"/>
  <c r="D24" i="6"/>
  <c r="C24" i="6"/>
  <c r="G24" i="6" s="1"/>
  <c r="H24" i="6" s="1"/>
  <c r="B24" i="6"/>
  <c r="F22" i="6"/>
  <c r="E22" i="6"/>
  <c r="D22" i="6"/>
  <c r="D20" i="6" s="1"/>
  <c r="C22" i="6"/>
  <c r="B22" i="6"/>
  <c r="F21" i="6"/>
  <c r="E21" i="6"/>
  <c r="E20" i="6" s="1"/>
  <c r="D21" i="6"/>
  <c r="C21" i="6"/>
  <c r="C20" i="6" s="1"/>
  <c r="B21" i="6"/>
  <c r="F20" i="6"/>
  <c r="B20" i="6"/>
  <c r="F19" i="6"/>
  <c r="E19" i="6"/>
  <c r="D19" i="6"/>
  <c r="C19" i="6"/>
  <c r="G19" i="6" s="1"/>
  <c r="H19" i="6" s="1"/>
  <c r="B19" i="6"/>
  <c r="F18" i="6"/>
  <c r="E18" i="6"/>
  <c r="D18" i="6"/>
  <c r="C18" i="6"/>
  <c r="B18" i="6"/>
  <c r="F17" i="6"/>
  <c r="E17" i="6"/>
  <c r="D17" i="6"/>
  <c r="C17" i="6"/>
  <c r="G17" i="6" s="1"/>
  <c r="H17" i="6" s="1"/>
  <c r="B17" i="6"/>
  <c r="F16" i="6"/>
  <c r="E16" i="6"/>
  <c r="D16" i="6"/>
  <c r="C16" i="6"/>
  <c r="B16" i="6"/>
  <c r="F15" i="6"/>
  <c r="E15" i="6"/>
  <c r="D15" i="6"/>
  <c r="C15" i="6"/>
  <c r="G15" i="6" s="1"/>
  <c r="H15" i="6" s="1"/>
  <c r="B15" i="6"/>
  <c r="F14" i="6"/>
  <c r="E14" i="6"/>
  <c r="D14" i="6"/>
  <c r="D12" i="6" s="1"/>
  <c r="C14" i="6"/>
  <c r="B14" i="6"/>
  <c r="F13" i="6"/>
  <c r="E13" i="6"/>
  <c r="E12" i="6" s="1"/>
  <c r="D13" i="6"/>
  <c r="C13" i="6"/>
  <c r="C12" i="6" s="1"/>
  <c r="B13" i="6"/>
  <c r="F12" i="6"/>
  <c r="B12" i="6"/>
  <c r="F11" i="6"/>
  <c r="E11" i="6"/>
  <c r="D11" i="6"/>
  <c r="C11" i="6"/>
  <c r="G11" i="6" s="1"/>
  <c r="H11" i="6" s="1"/>
  <c r="B11" i="6"/>
  <c r="F10" i="6"/>
  <c r="E10" i="6"/>
  <c r="D10" i="6"/>
  <c r="C10" i="6"/>
  <c r="B10" i="6"/>
  <c r="F9" i="6"/>
  <c r="E9" i="6"/>
  <c r="D9" i="6"/>
  <c r="C9" i="6"/>
  <c r="G9" i="6" s="1"/>
  <c r="H9" i="6" s="1"/>
  <c r="B9" i="6"/>
  <c r="F8" i="6"/>
  <c r="E8" i="6"/>
  <c r="D8" i="6"/>
  <c r="C8" i="6"/>
  <c r="B8" i="6"/>
  <c r="F7" i="6"/>
  <c r="E7" i="6"/>
  <c r="D7" i="6"/>
  <c r="C7" i="6"/>
  <c r="G7" i="6" s="1"/>
  <c r="H7" i="6" s="1"/>
  <c r="B7" i="6"/>
  <c r="F6" i="6"/>
  <c r="E6" i="6"/>
  <c r="D6" i="6"/>
  <c r="C6" i="6"/>
  <c r="B6" i="6"/>
  <c r="A1" i="6"/>
  <c r="G98" i="5"/>
  <c r="F98" i="5"/>
  <c r="E98" i="5"/>
  <c r="D98" i="5"/>
  <c r="C98" i="5"/>
  <c r="B98" i="5"/>
  <c r="H98" i="5" s="1"/>
  <c r="G97" i="5"/>
  <c r="F97" i="5"/>
  <c r="E97" i="5"/>
  <c r="D97" i="5"/>
  <c r="C97" i="5"/>
  <c r="B97" i="5"/>
  <c r="H97" i="5" s="1"/>
  <c r="G96" i="5"/>
  <c r="F96" i="5"/>
  <c r="E96" i="5"/>
  <c r="D96" i="5"/>
  <c r="C96" i="5"/>
  <c r="B96" i="5"/>
  <c r="H96" i="5" s="1"/>
  <c r="G95" i="5"/>
  <c r="F95" i="5"/>
  <c r="E95" i="5"/>
  <c r="D95" i="5"/>
  <c r="C95" i="5"/>
  <c r="B95" i="5"/>
  <c r="G94" i="5"/>
  <c r="F94" i="5"/>
  <c r="E94" i="5"/>
  <c r="D94" i="5"/>
  <c r="C94" i="5"/>
  <c r="B94" i="5"/>
  <c r="H94" i="5" s="1"/>
  <c r="G92" i="5"/>
  <c r="F92" i="5"/>
  <c r="G91" i="5"/>
  <c r="F91" i="5"/>
  <c r="E91" i="5"/>
  <c r="F90" i="5"/>
  <c r="D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63" i="5"/>
  <c r="F63" i="5"/>
  <c r="E63" i="5"/>
  <c r="D63" i="5"/>
  <c r="C63" i="5"/>
  <c r="B63" i="5"/>
  <c r="G62" i="5"/>
  <c r="F62" i="5"/>
  <c r="E62" i="5"/>
  <c r="D62" i="5"/>
  <c r="C62" i="5"/>
  <c r="B62" i="5"/>
  <c r="G61" i="5"/>
  <c r="F61" i="5"/>
  <c r="E61" i="5"/>
  <c r="D61" i="5"/>
  <c r="C61" i="5"/>
  <c r="B61" i="5"/>
  <c r="G60" i="5"/>
  <c r="F60" i="5"/>
  <c r="E60" i="5"/>
  <c r="D60" i="5"/>
  <c r="C60" i="5"/>
  <c r="B60" i="5"/>
  <c r="G59" i="5"/>
  <c r="F59" i="5"/>
  <c r="E59" i="5"/>
  <c r="D59" i="5"/>
  <c r="C59" i="5"/>
  <c r="B59" i="5"/>
  <c r="G58" i="5"/>
  <c r="F58" i="5"/>
  <c r="E58" i="5"/>
  <c r="D58" i="5"/>
  <c r="C58" i="5"/>
  <c r="B58" i="5"/>
  <c r="G57" i="5"/>
  <c r="F57" i="5"/>
  <c r="G56" i="5"/>
  <c r="F56" i="5"/>
  <c r="E56" i="5"/>
  <c r="D56" i="5"/>
  <c r="C56" i="5"/>
  <c r="B56" i="5"/>
  <c r="G55" i="5"/>
  <c r="F55" i="5"/>
  <c r="E55" i="5"/>
  <c r="D55" i="5"/>
  <c r="C55" i="5"/>
  <c r="B55" i="5"/>
  <c r="G54" i="5"/>
  <c r="G53" i="5" s="1"/>
  <c r="F54" i="5"/>
  <c r="E54" i="5"/>
  <c r="E53" i="5" s="1"/>
  <c r="D54" i="5"/>
  <c r="C54" i="5"/>
  <c r="C53" i="5" s="1"/>
  <c r="B54" i="5"/>
  <c r="F53" i="5"/>
  <c r="D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H51" i="5" s="1"/>
  <c r="G50" i="5"/>
  <c r="F50" i="5"/>
  <c r="E50" i="5"/>
  <c r="D50" i="5"/>
  <c r="C50" i="5"/>
  <c r="B50" i="5"/>
  <c r="G47" i="5"/>
  <c r="F47" i="5"/>
  <c r="E47" i="5"/>
  <c r="D47" i="5"/>
  <c r="C47" i="5"/>
  <c r="B47" i="5"/>
  <c r="H47" i="5" s="1"/>
  <c r="G46" i="5"/>
  <c r="F46" i="5"/>
  <c r="E46" i="5"/>
  <c r="D46" i="5"/>
  <c r="C46" i="5"/>
  <c r="B46" i="5"/>
  <c r="H46" i="5" s="1"/>
  <c r="G45" i="5"/>
  <c r="F45" i="5"/>
  <c r="E45" i="5"/>
  <c r="D45" i="5"/>
  <c r="C45" i="5"/>
  <c r="B45" i="5"/>
  <c r="H45" i="5" s="1"/>
  <c r="G44" i="5"/>
  <c r="F44" i="5"/>
  <c r="E44" i="5"/>
  <c r="D44" i="5"/>
  <c r="C44" i="5"/>
  <c r="B44" i="5"/>
  <c r="H44" i="5" s="1"/>
  <c r="G43" i="5"/>
  <c r="F43" i="5"/>
  <c r="E43" i="5"/>
  <c r="D43" i="5"/>
  <c r="C43" i="5"/>
  <c r="B43" i="5"/>
  <c r="H43" i="5" s="1"/>
  <c r="G42" i="5"/>
  <c r="F42" i="5"/>
  <c r="E42" i="5"/>
  <c r="D42" i="5"/>
  <c r="C42" i="5"/>
  <c r="B42" i="5"/>
  <c r="H42" i="5" s="1"/>
  <c r="G41" i="5"/>
  <c r="F41" i="5"/>
  <c r="E41" i="5"/>
  <c r="D41" i="5"/>
  <c r="C41" i="5"/>
  <c r="B41" i="5"/>
  <c r="H41" i="5" s="1"/>
  <c r="G40" i="5"/>
  <c r="F40" i="5"/>
  <c r="E40" i="5"/>
  <c r="D40" i="5"/>
  <c r="C40" i="5"/>
  <c r="B40" i="5"/>
  <c r="H40" i="5" s="1"/>
  <c r="G39" i="5"/>
  <c r="F39" i="5"/>
  <c r="E39" i="5"/>
  <c r="D39" i="5"/>
  <c r="C39" i="5"/>
  <c r="B39" i="5"/>
  <c r="H39" i="5" s="1"/>
  <c r="G38" i="5"/>
  <c r="F38" i="5"/>
  <c r="E38" i="5"/>
  <c r="D38" i="5"/>
  <c r="C38" i="5"/>
  <c r="B38" i="5"/>
  <c r="H38" i="5" s="1"/>
  <c r="G37" i="5"/>
  <c r="F37" i="5"/>
  <c r="E37" i="5"/>
  <c r="D37" i="5"/>
  <c r="C37" i="5"/>
  <c r="B37" i="5"/>
  <c r="H37" i="5" s="1"/>
  <c r="G36" i="5"/>
  <c r="F36" i="5"/>
  <c r="E36" i="5"/>
  <c r="D36" i="5"/>
  <c r="C36" i="5"/>
  <c r="B36" i="5"/>
  <c r="H36" i="5" s="1"/>
  <c r="G35" i="5"/>
  <c r="F35" i="5"/>
  <c r="E35" i="5"/>
  <c r="D35" i="5"/>
  <c r="C35" i="5"/>
  <c r="B35" i="5"/>
  <c r="H35" i="5" s="1"/>
  <c r="G34" i="5"/>
  <c r="F34" i="5"/>
  <c r="E34" i="5"/>
  <c r="D34" i="5"/>
  <c r="C34" i="5"/>
  <c r="B34" i="5"/>
  <c r="H34" i="5" s="1"/>
  <c r="G33" i="5"/>
  <c r="F33" i="5"/>
  <c r="E33" i="5"/>
  <c r="D33" i="5"/>
  <c r="C33" i="5"/>
  <c r="B33" i="5"/>
  <c r="H33" i="5" s="1"/>
  <c r="G32" i="5"/>
  <c r="F32" i="5"/>
  <c r="E32" i="5"/>
  <c r="D32" i="5"/>
  <c r="C32" i="5"/>
  <c r="B32" i="5"/>
  <c r="H32" i="5" s="1"/>
  <c r="G31" i="5"/>
  <c r="F31" i="5"/>
  <c r="E31" i="5"/>
  <c r="D31" i="5"/>
  <c r="C31" i="5"/>
  <c r="B31" i="5"/>
  <c r="H31" i="5" s="1"/>
  <c r="G30" i="5"/>
  <c r="F30" i="5"/>
  <c r="E30" i="5"/>
  <c r="D30" i="5"/>
  <c r="C30" i="5"/>
  <c r="B30" i="5"/>
  <c r="G29" i="5"/>
  <c r="F29" i="5"/>
  <c r="E29" i="5"/>
  <c r="D29" i="5"/>
  <c r="C29" i="5"/>
  <c r="B29" i="5"/>
  <c r="H29" i="5" s="1"/>
  <c r="G28" i="5"/>
  <c r="F28" i="5"/>
  <c r="E28" i="5"/>
  <c r="D28" i="5"/>
  <c r="C28" i="5"/>
  <c r="B28" i="5"/>
  <c r="H28" i="5" s="1"/>
  <c r="G27" i="5"/>
  <c r="F27" i="5"/>
  <c r="E27" i="5"/>
  <c r="D27" i="5"/>
  <c r="C27" i="5"/>
  <c r="B27" i="5"/>
  <c r="H27" i="5" s="1"/>
  <c r="G26" i="5"/>
  <c r="F26" i="5"/>
  <c r="E26" i="5"/>
  <c r="D26" i="5"/>
  <c r="C26" i="5"/>
  <c r="B26" i="5"/>
  <c r="G25" i="5"/>
  <c r="F25" i="5"/>
  <c r="E25" i="5"/>
  <c r="D25" i="5"/>
  <c r="C25" i="5"/>
  <c r="B25" i="5"/>
  <c r="H25" i="5" s="1"/>
  <c r="G24" i="5"/>
  <c r="F24" i="5"/>
  <c r="E24" i="5"/>
  <c r="D24" i="5"/>
  <c r="C24" i="5"/>
  <c r="B24" i="5"/>
  <c r="H24" i="5" s="1"/>
  <c r="G23" i="5"/>
  <c r="F23" i="5"/>
  <c r="H23" i="5" s="1"/>
  <c r="G22" i="5"/>
  <c r="F22" i="5"/>
  <c r="E22" i="5"/>
  <c r="D22" i="5"/>
  <c r="C22" i="5"/>
  <c r="B22" i="5"/>
  <c r="H22" i="5" s="1"/>
  <c r="G21" i="5"/>
  <c r="F21" i="5"/>
  <c r="E21" i="5"/>
  <c r="D21" i="5"/>
  <c r="C21" i="5"/>
  <c r="B21" i="5"/>
  <c r="H21" i="5" s="1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H18" i="5" s="1"/>
  <c r="G17" i="5"/>
  <c r="F17" i="5"/>
  <c r="E17" i="5"/>
  <c r="D17" i="5"/>
  <c r="C17" i="5"/>
  <c r="B17" i="5"/>
  <c r="H17" i="5" s="1"/>
  <c r="G16" i="5"/>
  <c r="F16" i="5"/>
  <c r="E16" i="5"/>
  <c r="D16" i="5"/>
  <c r="C16" i="5"/>
  <c r="B16" i="5"/>
  <c r="H16" i="5" s="1"/>
  <c r="G15" i="5"/>
  <c r="F15" i="5"/>
  <c r="E15" i="5"/>
  <c r="D15" i="5"/>
  <c r="C15" i="5"/>
  <c r="B15" i="5"/>
  <c r="H15" i="5" s="1"/>
  <c r="G14" i="5"/>
  <c r="F14" i="5"/>
  <c r="E14" i="5"/>
  <c r="D14" i="5"/>
  <c r="C14" i="5"/>
  <c r="B14" i="5"/>
  <c r="H14" i="5" s="1"/>
  <c r="G13" i="5"/>
  <c r="F13" i="5"/>
  <c r="E13" i="5"/>
  <c r="D13" i="5"/>
  <c r="C13" i="5"/>
  <c r="B13" i="5"/>
  <c r="H13" i="5" s="1"/>
  <c r="G12" i="5"/>
  <c r="F12" i="5"/>
  <c r="E12" i="5"/>
  <c r="D12" i="5"/>
  <c r="C12" i="5"/>
  <c r="B12" i="5"/>
  <c r="G11" i="5"/>
  <c r="F11" i="5"/>
  <c r="E11" i="5"/>
  <c r="D11" i="5"/>
  <c r="C11" i="5"/>
  <c r="B11" i="5"/>
  <c r="H11" i="5" s="1"/>
  <c r="G10" i="5"/>
  <c r="F10" i="5"/>
  <c r="E10" i="5"/>
  <c r="D10" i="5"/>
  <c r="C10" i="5"/>
  <c r="B10" i="5"/>
  <c r="H10" i="5" s="1"/>
  <c r="G9" i="5"/>
  <c r="F9" i="5"/>
  <c r="E9" i="5"/>
  <c r="D9" i="5"/>
  <c r="C9" i="5"/>
  <c r="B9" i="5"/>
  <c r="H9" i="5" s="1"/>
  <c r="G8" i="5"/>
  <c r="F8" i="5"/>
  <c r="E8" i="5"/>
  <c r="D8" i="5"/>
  <c r="C8" i="5"/>
  <c r="B8" i="5"/>
  <c r="H8" i="5" s="1"/>
  <c r="G7" i="5"/>
  <c r="F7" i="5"/>
  <c r="E7" i="5"/>
  <c r="D7" i="5"/>
  <c r="C7" i="5"/>
  <c r="B7" i="5"/>
  <c r="H7" i="5" s="1"/>
  <c r="G6" i="5"/>
  <c r="F6" i="5"/>
  <c r="E6" i="5"/>
  <c r="D6" i="5"/>
  <c r="C6" i="5"/>
  <c r="B6" i="5"/>
  <c r="H6" i="5" s="1"/>
  <c r="A1" i="5"/>
  <c r="G99" i="4"/>
  <c r="E99" i="4"/>
  <c r="C99" i="4"/>
  <c r="B99" i="4"/>
  <c r="H98" i="4"/>
  <c r="F98" i="4"/>
  <c r="E98" i="4"/>
  <c r="C98" i="4"/>
  <c r="B98" i="4"/>
  <c r="H97" i="4"/>
  <c r="F97" i="4"/>
  <c r="E97" i="4"/>
  <c r="C97" i="4"/>
  <c r="B97" i="4"/>
  <c r="H96" i="4"/>
  <c r="F96" i="4"/>
  <c r="F95" i="4" s="1"/>
  <c r="E96" i="4"/>
  <c r="C96" i="4"/>
  <c r="B96" i="4"/>
  <c r="G95" i="4"/>
  <c r="H94" i="4"/>
  <c r="F94" i="4"/>
  <c r="E94" i="4"/>
  <c r="C94" i="4"/>
  <c r="D94" i="4" s="1"/>
  <c r="E93" i="4"/>
  <c r="C93" i="4"/>
  <c r="B93" i="4"/>
  <c r="H92" i="4"/>
  <c r="G92" i="4"/>
  <c r="G91" i="4" s="1"/>
  <c r="E92" i="4"/>
  <c r="C92" i="4"/>
  <c r="C91" i="4" s="1"/>
  <c r="B92" i="4"/>
  <c r="H91" i="4"/>
  <c r="F91" i="4"/>
  <c r="E91" i="4"/>
  <c r="H90" i="4"/>
  <c r="F90" i="4"/>
  <c r="E90" i="4"/>
  <c r="C90" i="4"/>
  <c r="B90" i="4"/>
  <c r="H89" i="4"/>
  <c r="F89" i="4"/>
  <c r="E89" i="4"/>
  <c r="C89" i="4"/>
  <c r="B89" i="4"/>
  <c r="H88" i="4"/>
  <c r="F88" i="4"/>
  <c r="E88" i="4"/>
  <c r="C88" i="4"/>
  <c r="B88" i="4"/>
  <c r="H87" i="4"/>
  <c r="F87" i="4"/>
  <c r="E87" i="4"/>
  <c r="C87" i="4"/>
  <c r="B87" i="4"/>
  <c r="H86" i="4"/>
  <c r="F86" i="4"/>
  <c r="E86" i="4"/>
  <c r="C86" i="4"/>
  <c r="B86" i="4"/>
  <c r="H85" i="4"/>
  <c r="F85" i="4"/>
  <c r="E85" i="4"/>
  <c r="C85" i="4"/>
  <c r="B85" i="4"/>
  <c r="H84" i="4"/>
  <c r="F84" i="4"/>
  <c r="E84" i="4"/>
  <c r="C84" i="4"/>
  <c r="B84" i="4"/>
  <c r="H83" i="4"/>
  <c r="F83" i="4"/>
  <c r="E83" i="4"/>
  <c r="C83" i="4"/>
  <c r="B83" i="4"/>
  <c r="H82" i="4"/>
  <c r="F82" i="4"/>
  <c r="E82" i="4"/>
  <c r="C82" i="4"/>
  <c r="B82" i="4"/>
  <c r="H81" i="4"/>
  <c r="F81" i="4"/>
  <c r="E81" i="4"/>
  <c r="C81" i="4"/>
  <c r="B81" i="4"/>
  <c r="H80" i="4"/>
  <c r="F80" i="4"/>
  <c r="E80" i="4"/>
  <c r="C80" i="4"/>
  <c r="B80" i="4"/>
  <c r="H79" i="4"/>
  <c r="F79" i="4"/>
  <c r="E79" i="4"/>
  <c r="C79" i="4"/>
  <c r="B79" i="4"/>
  <c r="H78" i="4"/>
  <c r="F78" i="4"/>
  <c r="E78" i="4"/>
  <c r="C78" i="4"/>
  <c r="B78" i="4"/>
  <c r="H77" i="4"/>
  <c r="F77" i="4"/>
  <c r="E77" i="4"/>
  <c r="C77" i="4"/>
  <c r="B77" i="4"/>
  <c r="H76" i="4"/>
  <c r="F76" i="4"/>
  <c r="E76" i="4"/>
  <c r="C76" i="4"/>
  <c r="B76" i="4"/>
  <c r="H75" i="4"/>
  <c r="F75" i="4"/>
  <c r="E75" i="4"/>
  <c r="C75" i="4"/>
  <c r="B75" i="4"/>
  <c r="H74" i="4"/>
  <c r="F74" i="4"/>
  <c r="E74" i="4"/>
  <c r="C74" i="4"/>
  <c r="B74" i="4"/>
  <c r="H73" i="4"/>
  <c r="F73" i="4"/>
  <c r="E73" i="4"/>
  <c r="C73" i="4"/>
  <c r="B73" i="4"/>
  <c r="H72" i="4"/>
  <c r="F72" i="4"/>
  <c r="E72" i="4"/>
  <c r="C72" i="4"/>
  <c r="B72" i="4"/>
  <c r="H71" i="4"/>
  <c r="G71" i="4"/>
  <c r="G70" i="4" s="1"/>
  <c r="F71" i="4"/>
  <c r="E71" i="4"/>
  <c r="E70" i="4" s="1"/>
  <c r="C71" i="4"/>
  <c r="B71" i="4"/>
  <c r="H69" i="4"/>
  <c r="F69" i="4"/>
  <c r="E69" i="4"/>
  <c r="C69" i="4"/>
  <c r="B69" i="4"/>
  <c r="H68" i="4"/>
  <c r="F68" i="4"/>
  <c r="E68" i="4"/>
  <c r="C68" i="4"/>
  <c r="B68" i="4"/>
  <c r="H67" i="4"/>
  <c r="F67" i="4"/>
  <c r="E67" i="4"/>
  <c r="C67" i="4"/>
  <c r="B67" i="4"/>
  <c r="H66" i="4"/>
  <c r="F66" i="4"/>
  <c r="E66" i="4"/>
  <c r="C66" i="4"/>
  <c r="B66" i="4"/>
  <c r="H65" i="4"/>
  <c r="F65" i="4"/>
  <c r="E65" i="4"/>
  <c r="C65" i="4"/>
  <c r="B65" i="4"/>
  <c r="H64" i="4"/>
  <c r="F64" i="4"/>
  <c r="E64" i="4"/>
  <c r="C64" i="4"/>
  <c r="B64" i="4"/>
  <c r="H63" i="4"/>
  <c r="F63" i="4"/>
  <c r="E63" i="4"/>
  <c r="C63" i="4"/>
  <c r="B63" i="4"/>
  <c r="H62" i="4"/>
  <c r="F62" i="4"/>
  <c r="E62" i="4"/>
  <c r="C62" i="4"/>
  <c r="B62" i="4"/>
  <c r="H61" i="4"/>
  <c r="F61" i="4"/>
  <c r="E61" i="4"/>
  <c r="C61" i="4"/>
  <c r="B61" i="4"/>
  <c r="H60" i="4"/>
  <c r="F60" i="4"/>
  <c r="E60" i="4"/>
  <c r="C60" i="4"/>
  <c r="B60" i="4"/>
  <c r="H59" i="4"/>
  <c r="F59" i="4"/>
  <c r="E59" i="4"/>
  <c r="C59" i="4"/>
  <c r="B59" i="4"/>
  <c r="E58" i="4"/>
  <c r="C58" i="4"/>
  <c r="B58" i="4"/>
  <c r="H57" i="4"/>
  <c r="F57" i="4"/>
  <c r="E57" i="4"/>
  <c r="C57" i="4"/>
  <c r="B57" i="4"/>
  <c r="H56" i="4"/>
  <c r="F56" i="4"/>
  <c r="E56" i="4"/>
  <c r="C56" i="4"/>
  <c r="B56" i="4"/>
  <c r="H55" i="4"/>
  <c r="H54" i="4" s="1"/>
  <c r="F55" i="4"/>
  <c r="E55" i="4"/>
  <c r="C55" i="4"/>
  <c r="B55" i="4"/>
  <c r="G54" i="4"/>
  <c r="B54" i="4"/>
  <c r="H53" i="4"/>
  <c r="F53" i="4"/>
  <c r="E53" i="4"/>
  <c r="C53" i="4"/>
  <c r="B53" i="4"/>
  <c r="H52" i="4"/>
  <c r="F52" i="4"/>
  <c r="E52" i="4"/>
  <c r="C52" i="4"/>
  <c r="B52" i="4"/>
  <c r="D52" i="4" s="1"/>
  <c r="H51" i="4"/>
  <c r="F51" i="4"/>
  <c r="E51" i="4"/>
  <c r="C51" i="4"/>
  <c r="B51" i="4"/>
  <c r="I49" i="4"/>
  <c r="H48" i="4"/>
  <c r="F48" i="4"/>
  <c r="E48" i="4"/>
  <c r="C48" i="4"/>
  <c r="B48" i="4"/>
  <c r="H47" i="4"/>
  <c r="F47" i="4"/>
  <c r="E47" i="4"/>
  <c r="C47" i="4"/>
  <c r="B47" i="4"/>
  <c r="H46" i="4"/>
  <c r="F46" i="4"/>
  <c r="E46" i="4"/>
  <c r="C46" i="4"/>
  <c r="B46" i="4"/>
  <c r="H45" i="4"/>
  <c r="F45" i="4"/>
  <c r="E45" i="4"/>
  <c r="C45" i="4"/>
  <c r="B45" i="4"/>
  <c r="H44" i="4"/>
  <c r="F44" i="4"/>
  <c r="E44" i="4"/>
  <c r="C44" i="4"/>
  <c r="B44" i="4"/>
  <c r="H43" i="4"/>
  <c r="F43" i="4"/>
  <c r="E43" i="4"/>
  <c r="C43" i="4"/>
  <c r="B43" i="4"/>
  <c r="H42" i="4"/>
  <c r="F42" i="4"/>
  <c r="E42" i="4"/>
  <c r="C42" i="4"/>
  <c r="B42" i="4"/>
  <c r="H41" i="4"/>
  <c r="G41" i="4"/>
  <c r="F41" i="4"/>
  <c r="E41" i="4"/>
  <c r="C41" i="4"/>
  <c r="B41" i="4"/>
  <c r="H40" i="4"/>
  <c r="F40" i="4"/>
  <c r="E40" i="4"/>
  <c r="C40" i="4"/>
  <c r="B40" i="4"/>
  <c r="D40" i="4" s="1"/>
  <c r="H39" i="4"/>
  <c r="G39" i="4"/>
  <c r="F39" i="4"/>
  <c r="E39" i="4"/>
  <c r="C39" i="4"/>
  <c r="B39" i="4"/>
  <c r="H38" i="4"/>
  <c r="F38" i="4"/>
  <c r="E38" i="4"/>
  <c r="C38" i="4"/>
  <c r="B38" i="4"/>
  <c r="H37" i="4"/>
  <c r="F37" i="4"/>
  <c r="E37" i="4"/>
  <c r="C37" i="4"/>
  <c r="B37" i="4"/>
  <c r="H36" i="4"/>
  <c r="F36" i="4"/>
  <c r="E36" i="4"/>
  <c r="C36" i="4"/>
  <c r="B36" i="4"/>
  <c r="H35" i="4"/>
  <c r="F35" i="4"/>
  <c r="E35" i="4"/>
  <c r="C35" i="4"/>
  <c r="B35" i="4"/>
  <c r="H34" i="4"/>
  <c r="F34" i="4"/>
  <c r="E34" i="4"/>
  <c r="C34" i="4"/>
  <c r="B34" i="4"/>
  <c r="H33" i="4"/>
  <c r="G33" i="4"/>
  <c r="F33" i="4"/>
  <c r="E33" i="4"/>
  <c r="C33" i="4"/>
  <c r="B33" i="4"/>
  <c r="H32" i="4"/>
  <c r="G32" i="4"/>
  <c r="G31" i="4" s="1"/>
  <c r="F32" i="4"/>
  <c r="F31" i="4" s="1"/>
  <c r="E32" i="4"/>
  <c r="E31" i="4" s="1"/>
  <c r="C32" i="4"/>
  <c r="C31" i="4" s="1"/>
  <c r="B32" i="4"/>
  <c r="H31" i="4"/>
  <c r="B31" i="4"/>
  <c r="H30" i="4"/>
  <c r="G30" i="4"/>
  <c r="F30" i="4"/>
  <c r="E30" i="4"/>
  <c r="C30" i="4"/>
  <c r="B30" i="4"/>
  <c r="D30" i="4" s="1"/>
  <c r="H29" i="4"/>
  <c r="F29" i="4"/>
  <c r="F27" i="4" s="1"/>
  <c r="E29" i="4"/>
  <c r="C29" i="4"/>
  <c r="B29" i="4"/>
  <c r="H28" i="4"/>
  <c r="H27" i="4" s="1"/>
  <c r="F28" i="4"/>
  <c r="E28" i="4"/>
  <c r="E27" i="4" s="1"/>
  <c r="C28" i="4"/>
  <c r="B28" i="4"/>
  <c r="D28" i="4" s="1"/>
  <c r="G27" i="4"/>
  <c r="B27" i="4"/>
  <c r="H26" i="4"/>
  <c r="G26" i="4"/>
  <c r="F26" i="4"/>
  <c r="E26" i="4"/>
  <c r="C26" i="4"/>
  <c r="B26" i="4"/>
  <c r="D26" i="4" s="1"/>
  <c r="H25" i="4"/>
  <c r="G25" i="4"/>
  <c r="F25" i="4"/>
  <c r="E25" i="4"/>
  <c r="C25" i="4"/>
  <c r="B25" i="4"/>
  <c r="D25" i="4" s="1"/>
  <c r="G24" i="4"/>
  <c r="E24" i="4"/>
  <c r="C24" i="4"/>
  <c r="B24" i="4"/>
  <c r="D24" i="4" s="1"/>
  <c r="H23" i="4"/>
  <c r="G23" i="4"/>
  <c r="F23" i="4"/>
  <c r="E23" i="4"/>
  <c r="C23" i="4"/>
  <c r="B23" i="4"/>
  <c r="D23" i="4" s="1"/>
  <c r="H22" i="4"/>
  <c r="G22" i="4"/>
  <c r="G21" i="4" s="1"/>
  <c r="F22" i="4"/>
  <c r="E22" i="4"/>
  <c r="E21" i="4" s="1"/>
  <c r="C22" i="4"/>
  <c r="C21" i="4" s="1"/>
  <c r="B22" i="4"/>
  <c r="D22" i="4" s="1"/>
  <c r="H21" i="4"/>
  <c r="F21" i="4"/>
  <c r="H20" i="4"/>
  <c r="G20" i="4"/>
  <c r="F20" i="4"/>
  <c r="E20" i="4"/>
  <c r="C20" i="4"/>
  <c r="B20" i="4"/>
  <c r="H19" i="4"/>
  <c r="G19" i="4"/>
  <c r="F19" i="4"/>
  <c r="E19" i="4"/>
  <c r="C19" i="4"/>
  <c r="B19" i="4"/>
  <c r="H18" i="4"/>
  <c r="F18" i="4"/>
  <c r="E18" i="4"/>
  <c r="C18" i="4"/>
  <c r="B18" i="4"/>
  <c r="H17" i="4"/>
  <c r="F17" i="4"/>
  <c r="E17" i="4"/>
  <c r="C17" i="4"/>
  <c r="B17" i="4"/>
  <c r="H16" i="4"/>
  <c r="G16" i="4"/>
  <c r="F16" i="4"/>
  <c r="E16" i="4"/>
  <c r="C16" i="4"/>
  <c r="B16" i="4"/>
  <c r="H15" i="4"/>
  <c r="G15" i="4"/>
  <c r="F15" i="4"/>
  <c r="E15" i="4"/>
  <c r="C15" i="4"/>
  <c r="B15" i="4"/>
  <c r="H14" i="4"/>
  <c r="G14" i="4"/>
  <c r="G13" i="4" s="1"/>
  <c r="F14" i="4"/>
  <c r="F13" i="4" s="1"/>
  <c r="E14" i="4"/>
  <c r="E13" i="4" s="1"/>
  <c r="C14" i="4"/>
  <c r="C13" i="4" s="1"/>
  <c r="B14" i="4"/>
  <c r="H13" i="4"/>
  <c r="B13" i="4"/>
  <c r="H12" i="4"/>
  <c r="F12" i="4"/>
  <c r="E12" i="4"/>
  <c r="C12" i="4"/>
  <c r="B12" i="4"/>
  <c r="H11" i="4"/>
  <c r="G11" i="4"/>
  <c r="F11" i="4"/>
  <c r="E11" i="4"/>
  <c r="C11" i="4"/>
  <c r="B11" i="4"/>
  <c r="H10" i="4"/>
  <c r="G10" i="4"/>
  <c r="F10" i="4"/>
  <c r="E10" i="4"/>
  <c r="C10" i="4"/>
  <c r="B10" i="4"/>
  <c r="H9" i="4"/>
  <c r="G9" i="4"/>
  <c r="F9" i="4"/>
  <c r="E9" i="4"/>
  <c r="C9" i="4"/>
  <c r="B9" i="4"/>
  <c r="H8" i="4"/>
  <c r="G8" i="4"/>
  <c r="F8" i="4"/>
  <c r="E8" i="4"/>
  <c r="C8" i="4"/>
  <c r="B8" i="4"/>
  <c r="H7" i="4"/>
  <c r="G7" i="4"/>
  <c r="F7" i="4"/>
  <c r="E7" i="4"/>
  <c r="C7" i="4"/>
  <c r="B7" i="4"/>
  <c r="D99" i="8" l="1"/>
  <c r="F99" i="8"/>
  <c r="G99" i="8"/>
  <c r="C99" i="8"/>
  <c r="J13" i="8"/>
  <c r="J12" i="8" s="1"/>
  <c r="J14" i="8"/>
  <c r="J15" i="8"/>
  <c r="J16" i="8"/>
  <c r="J17" i="8"/>
  <c r="J18" i="8"/>
  <c r="J19" i="8"/>
  <c r="B20" i="8"/>
  <c r="B99" i="8" s="1"/>
  <c r="J25" i="8"/>
  <c r="B26" i="8"/>
  <c r="B30" i="8"/>
  <c r="J54" i="8"/>
  <c r="J55" i="8"/>
  <c r="J56" i="8"/>
  <c r="J58" i="8"/>
  <c r="J59" i="8"/>
  <c r="J60" i="8"/>
  <c r="J61" i="8"/>
  <c r="J63" i="8"/>
  <c r="J64" i="8"/>
  <c r="J65" i="8"/>
  <c r="J66" i="8"/>
  <c r="J67" i="8"/>
  <c r="J69" i="8"/>
  <c r="J70" i="8"/>
  <c r="J71" i="8"/>
  <c r="J72" i="8"/>
  <c r="J73" i="8"/>
  <c r="J74" i="8"/>
  <c r="J75" i="8"/>
  <c r="J76" i="8"/>
  <c r="J78" i="8"/>
  <c r="J80" i="8"/>
  <c r="J81" i="8"/>
  <c r="J82" i="8"/>
  <c r="J84" i="8"/>
  <c r="J85" i="8"/>
  <c r="J86" i="8"/>
  <c r="J87" i="8"/>
  <c r="J88" i="8"/>
  <c r="J142" i="8" s="1"/>
  <c r="J143" i="8" s="1"/>
  <c r="J94" i="8"/>
  <c r="I99" i="8"/>
  <c r="H100" i="7"/>
  <c r="C49" i="7"/>
  <c r="E69" i="7"/>
  <c r="J69" i="7"/>
  <c r="N69" i="7"/>
  <c r="L100" i="7"/>
  <c r="E95" i="7"/>
  <c r="J95" i="7"/>
  <c r="N95" i="7"/>
  <c r="O6" i="7"/>
  <c r="O7" i="7"/>
  <c r="O8" i="7"/>
  <c r="O9" i="7"/>
  <c r="O10" i="7"/>
  <c r="O11" i="7"/>
  <c r="O14" i="7"/>
  <c r="O15" i="7"/>
  <c r="O16" i="7"/>
  <c r="O17" i="7"/>
  <c r="O18" i="7"/>
  <c r="O19" i="7"/>
  <c r="O22" i="7"/>
  <c r="O23" i="7"/>
  <c r="O24" i="7"/>
  <c r="O25" i="7"/>
  <c r="O28" i="7"/>
  <c r="O29" i="7"/>
  <c r="B30" i="7"/>
  <c r="B100" i="7" s="1"/>
  <c r="O32" i="7"/>
  <c r="O38" i="7"/>
  <c r="O40" i="7"/>
  <c r="O41" i="7"/>
  <c r="O42" i="7"/>
  <c r="O44" i="7"/>
  <c r="O45" i="7"/>
  <c r="O46" i="7"/>
  <c r="B49" i="7"/>
  <c r="G49" i="7"/>
  <c r="G100" i="7" s="1"/>
  <c r="I49" i="7"/>
  <c r="K49" i="7"/>
  <c r="K100" i="7" s="1"/>
  <c r="M49" i="7"/>
  <c r="O52" i="7"/>
  <c r="E53" i="7"/>
  <c r="J53" i="7"/>
  <c r="J49" i="7" s="1"/>
  <c r="J100" i="7" s="1"/>
  <c r="N53" i="7"/>
  <c r="O72" i="7"/>
  <c r="O73" i="7"/>
  <c r="O74" i="7"/>
  <c r="O76" i="7"/>
  <c r="O77" i="7"/>
  <c r="O78" i="7"/>
  <c r="O80" i="7"/>
  <c r="O81" i="7"/>
  <c r="O82" i="7"/>
  <c r="O84" i="7"/>
  <c r="O85" i="7"/>
  <c r="O86" i="7"/>
  <c r="O88" i="7"/>
  <c r="O89" i="7"/>
  <c r="O98" i="7"/>
  <c r="O99" i="7"/>
  <c r="B49" i="6"/>
  <c r="G6" i="6"/>
  <c r="H6" i="6" s="1"/>
  <c r="G8" i="6"/>
  <c r="H8" i="6" s="1"/>
  <c r="G10" i="6"/>
  <c r="H10" i="6" s="1"/>
  <c r="G14" i="6"/>
  <c r="H14" i="6" s="1"/>
  <c r="G16" i="6"/>
  <c r="H16" i="6" s="1"/>
  <c r="G18" i="6"/>
  <c r="H18" i="6" s="1"/>
  <c r="G22" i="6"/>
  <c r="H22" i="6" s="1"/>
  <c r="G25" i="6"/>
  <c r="H25" i="6" s="1"/>
  <c r="C26" i="6"/>
  <c r="G32" i="6"/>
  <c r="H32" i="6" s="1"/>
  <c r="G34" i="6"/>
  <c r="H34" i="6" s="1"/>
  <c r="G36" i="6"/>
  <c r="H36" i="6" s="1"/>
  <c r="G38" i="6"/>
  <c r="H38" i="6" s="1"/>
  <c r="G40" i="6"/>
  <c r="H40" i="6" s="1"/>
  <c r="G42" i="6"/>
  <c r="H42" i="6" s="1"/>
  <c r="G44" i="6"/>
  <c r="H44" i="6" s="1"/>
  <c r="G46" i="6"/>
  <c r="H46" i="6" s="1"/>
  <c r="E49" i="6"/>
  <c r="G52" i="6"/>
  <c r="H52" i="6" s="1"/>
  <c r="C53" i="6"/>
  <c r="C49" i="6" s="1"/>
  <c r="E53" i="6"/>
  <c r="G56" i="6"/>
  <c r="H56" i="6" s="1"/>
  <c r="G59" i="6"/>
  <c r="H59" i="6" s="1"/>
  <c r="G62" i="6"/>
  <c r="H62" i="6" s="1"/>
  <c r="G64" i="6"/>
  <c r="H64" i="6" s="1"/>
  <c r="G66" i="6"/>
  <c r="H66" i="6" s="1"/>
  <c r="G68" i="6"/>
  <c r="H68" i="6" s="1"/>
  <c r="C69" i="6"/>
  <c r="E69" i="6"/>
  <c r="G72" i="6"/>
  <c r="H72" i="6" s="1"/>
  <c r="G74" i="6"/>
  <c r="H74" i="6" s="1"/>
  <c r="G76" i="6"/>
  <c r="H76" i="6" s="1"/>
  <c r="G78" i="6"/>
  <c r="H78" i="6" s="1"/>
  <c r="G80" i="6"/>
  <c r="H80" i="6" s="1"/>
  <c r="G82" i="6"/>
  <c r="H82" i="6" s="1"/>
  <c r="G84" i="6"/>
  <c r="H84" i="6" s="1"/>
  <c r="G86" i="6"/>
  <c r="H86" i="6" s="1"/>
  <c r="G88" i="6"/>
  <c r="H88" i="6" s="1"/>
  <c r="C95" i="6"/>
  <c r="G96" i="6"/>
  <c r="H96" i="6" s="1"/>
  <c r="G98" i="6"/>
  <c r="H98" i="6" s="1"/>
  <c r="H19" i="5"/>
  <c r="C49" i="5"/>
  <c r="C100" i="5" s="1"/>
  <c r="H55" i="5"/>
  <c r="H57" i="5"/>
  <c r="B49" i="5"/>
  <c r="B100" i="5" s="1"/>
  <c r="D49" i="5"/>
  <c r="D100" i="5" s="1"/>
  <c r="F49" i="5"/>
  <c r="F100" i="5" s="1"/>
  <c r="H59" i="5"/>
  <c r="H60" i="5"/>
  <c r="H61" i="5"/>
  <c r="H62" i="5"/>
  <c r="H63" i="5"/>
  <c r="H64" i="5"/>
  <c r="H65" i="5"/>
  <c r="H66" i="5"/>
  <c r="H67" i="5"/>
  <c r="H68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D18" i="4"/>
  <c r="H50" i="4"/>
  <c r="F54" i="4"/>
  <c r="C70" i="4"/>
  <c r="D74" i="4"/>
  <c r="D93" i="4"/>
  <c r="G50" i="4"/>
  <c r="B70" i="4"/>
  <c r="D7" i="4"/>
  <c r="D8" i="4"/>
  <c r="D9" i="4"/>
  <c r="I9" i="4" s="1"/>
  <c r="D10" i="4"/>
  <c r="D11" i="4"/>
  <c r="D12" i="4"/>
  <c r="D14" i="4"/>
  <c r="D15" i="4"/>
  <c r="D16" i="4"/>
  <c r="D17" i="4"/>
  <c r="D19" i="4"/>
  <c r="D20" i="4"/>
  <c r="B21" i="4"/>
  <c r="C27" i="4"/>
  <c r="D29" i="4"/>
  <c r="I29" i="4" s="1"/>
  <c r="D32" i="4"/>
  <c r="D33" i="4"/>
  <c r="I33" i="4" s="1"/>
  <c r="D34" i="4"/>
  <c r="I34" i="4" s="1"/>
  <c r="D36" i="4"/>
  <c r="I36" i="4" s="1"/>
  <c r="D38" i="4"/>
  <c r="I38" i="4" s="1"/>
  <c r="D41" i="4"/>
  <c r="I41" i="4" s="1"/>
  <c r="D42" i="4"/>
  <c r="I42" i="4" s="1"/>
  <c r="D44" i="4"/>
  <c r="I44" i="4" s="1"/>
  <c r="D46" i="4"/>
  <c r="I46" i="4" s="1"/>
  <c r="D48" i="4"/>
  <c r="I48" i="4" s="1"/>
  <c r="D53" i="4"/>
  <c r="C54" i="4"/>
  <c r="C50" i="4" s="1"/>
  <c r="D56" i="4"/>
  <c r="I56" i="4" s="1"/>
  <c r="D58" i="4"/>
  <c r="I58" i="4" s="1"/>
  <c r="D60" i="4"/>
  <c r="I60" i="4" s="1"/>
  <c r="D62" i="4"/>
  <c r="I62" i="4" s="1"/>
  <c r="D64" i="4"/>
  <c r="I64" i="4" s="1"/>
  <c r="D66" i="4"/>
  <c r="I66" i="4" s="1"/>
  <c r="D68" i="4"/>
  <c r="I68" i="4" s="1"/>
  <c r="F70" i="4"/>
  <c r="D73" i="4"/>
  <c r="D75" i="4"/>
  <c r="D77" i="4"/>
  <c r="I77" i="4" s="1"/>
  <c r="D79" i="4"/>
  <c r="I79" i="4" s="1"/>
  <c r="D81" i="4"/>
  <c r="I81" i="4" s="1"/>
  <c r="D83" i="4"/>
  <c r="I83" i="4" s="1"/>
  <c r="D85" i="4"/>
  <c r="I85" i="4" s="1"/>
  <c r="D87" i="4"/>
  <c r="I87" i="4" s="1"/>
  <c r="D89" i="4"/>
  <c r="I89" i="4" s="1"/>
  <c r="B91" i="4"/>
  <c r="D96" i="4"/>
  <c r="I96" i="4" s="1"/>
  <c r="E95" i="4"/>
  <c r="H95" i="4"/>
  <c r="D98" i="4"/>
  <c r="I98" i="4" s="1"/>
  <c r="E99" i="8"/>
  <c r="H99" i="8"/>
  <c r="D100" i="7"/>
  <c r="N49" i="7"/>
  <c r="N100" i="7" s="1"/>
  <c r="O13" i="7"/>
  <c r="O12" i="7" s="1"/>
  <c r="O21" i="7"/>
  <c r="O50" i="7"/>
  <c r="E49" i="7"/>
  <c r="E100" i="7" s="1"/>
  <c r="O54" i="7"/>
  <c r="O70" i="7"/>
  <c r="C100" i="7"/>
  <c r="I100" i="7"/>
  <c r="M100" i="7"/>
  <c r="O96" i="7"/>
  <c r="O27" i="7"/>
  <c r="O26" i="7" s="1"/>
  <c r="O30" i="7"/>
  <c r="O36" i="7"/>
  <c r="O39" i="7"/>
  <c r="O43" i="7"/>
  <c r="O47" i="7"/>
  <c r="O51" i="7"/>
  <c r="O55" i="7"/>
  <c r="O59" i="7"/>
  <c r="O63" i="7"/>
  <c r="O67" i="7"/>
  <c r="O71" i="7"/>
  <c r="O75" i="7"/>
  <c r="O79" i="7"/>
  <c r="O83" i="7"/>
  <c r="O87" i="7"/>
  <c r="O97" i="7"/>
  <c r="H27" i="6"/>
  <c r="G26" i="6"/>
  <c r="H26" i="6" s="1"/>
  <c r="H97" i="6"/>
  <c r="E100" i="6"/>
  <c r="G13" i="6"/>
  <c r="G21" i="6"/>
  <c r="G31" i="6"/>
  <c r="G50" i="6"/>
  <c r="G54" i="6"/>
  <c r="G70" i="6"/>
  <c r="H91" i="6"/>
  <c r="H90" i="6" s="1"/>
  <c r="G90" i="6"/>
  <c r="G94" i="6"/>
  <c r="H94" i="6" s="1"/>
  <c r="B100" i="6"/>
  <c r="D100" i="6"/>
  <c r="F100" i="6"/>
  <c r="H12" i="5"/>
  <c r="H20" i="5"/>
  <c r="H26" i="5"/>
  <c r="H30" i="5"/>
  <c r="H95" i="5"/>
  <c r="H58" i="5"/>
  <c r="H50" i="5"/>
  <c r="H52" i="5"/>
  <c r="H54" i="5"/>
  <c r="H56" i="5"/>
  <c r="H91" i="5"/>
  <c r="E90" i="5"/>
  <c r="E49" i="5" s="1"/>
  <c r="E100" i="5" s="1"/>
  <c r="G90" i="5"/>
  <c r="G49" i="5" s="1"/>
  <c r="G100" i="5" s="1"/>
  <c r="H92" i="5"/>
  <c r="I7" i="4"/>
  <c r="I11" i="4"/>
  <c r="I15" i="4"/>
  <c r="I17" i="4"/>
  <c r="I18" i="4"/>
  <c r="I19" i="4"/>
  <c r="I22" i="4"/>
  <c r="D21" i="4"/>
  <c r="I24" i="4"/>
  <c r="I26" i="4"/>
  <c r="I28" i="4"/>
  <c r="D27" i="4"/>
  <c r="I8" i="4"/>
  <c r="I10" i="4"/>
  <c r="I12" i="4"/>
  <c r="I16" i="4"/>
  <c r="I20" i="4"/>
  <c r="I23" i="4"/>
  <c r="I25" i="4"/>
  <c r="I30" i="4"/>
  <c r="I40" i="4"/>
  <c r="I52" i="4"/>
  <c r="I53" i="4"/>
  <c r="I73" i="4"/>
  <c r="I74" i="4"/>
  <c r="I75" i="4"/>
  <c r="G101" i="4"/>
  <c r="I32" i="4"/>
  <c r="D72" i="4"/>
  <c r="D92" i="4"/>
  <c r="H101" i="4"/>
  <c r="D35" i="4"/>
  <c r="D37" i="4"/>
  <c r="D39" i="4"/>
  <c r="D43" i="4"/>
  <c r="D45" i="4"/>
  <c r="D47" i="4"/>
  <c r="B50" i="4"/>
  <c r="B101" i="4" s="1"/>
  <c r="D51" i="4"/>
  <c r="F50" i="4"/>
  <c r="F101" i="4" s="1"/>
  <c r="D55" i="4"/>
  <c r="E54" i="4"/>
  <c r="E50" i="4" s="1"/>
  <c r="E101" i="4" s="1"/>
  <c r="D57" i="4"/>
  <c r="D59" i="4"/>
  <c r="D61" i="4"/>
  <c r="D63" i="4"/>
  <c r="D65" i="4"/>
  <c r="D67" i="4"/>
  <c r="D69" i="4"/>
  <c r="D71" i="4"/>
  <c r="I93" i="4"/>
  <c r="I94" i="4"/>
  <c r="D76" i="4"/>
  <c r="D78" i="4"/>
  <c r="D80" i="4"/>
  <c r="D82" i="4"/>
  <c r="D84" i="4"/>
  <c r="D86" i="4"/>
  <c r="D88" i="4"/>
  <c r="D90" i="4"/>
  <c r="C95" i="4"/>
  <c r="D97" i="4"/>
  <c r="D99" i="4"/>
  <c r="J68" i="8" l="1"/>
  <c r="J53" i="8"/>
  <c r="J49" i="8" s="1"/>
  <c r="J99" i="8" s="1"/>
  <c r="O20" i="7"/>
  <c r="C100" i="6"/>
  <c r="G95" i="6"/>
  <c r="H95" i="6" s="1"/>
  <c r="H69" i="5"/>
  <c r="D13" i="4"/>
  <c r="I14" i="4"/>
  <c r="D31" i="4"/>
  <c r="O53" i="7"/>
  <c r="O95" i="7"/>
  <c r="O69" i="7"/>
  <c r="O49" i="7" s="1"/>
  <c r="H70" i="6"/>
  <c r="G69" i="6"/>
  <c r="H69" i="6" s="1"/>
  <c r="H50" i="6"/>
  <c r="H21" i="6"/>
  <c r="G20" i="6"/>
  <c r="H20" i="6" s="1"/>
  <c r="H54" i="6"/>
  <c r="G53" i="6"/>
  <c r="H53" i="6" s="1"/>
  <c r="H31" i="6"/>
  <c r="G30" i="6"/>
  <c r="H30" i="6" s="1"/>
  <c r="H13" i="6"/>
  <c r="G12" i="6"/>
  <c r="H12" i="6" s="1"/>
  <c r="H90" i="5"/>
  <c r="H53" i="5"/>
  <c r="I99" i="4"/>
  <c r="I55" i="4"/>
  <c r="D54" i="4"/>
  <c r="I47" i="4"/>
  <c r="I45" i="4"/>
  <c r="I43" i="4"/>
  <c r="I39" i="4"/>
  <c r="I37" i="4"/>
  <c r="I35" i="4"/>
  <c r="I72" i="4"/>
  <c r="I31" i="4"/>
  <c r="I97" i="4"/>
  <c r="C101" i="4"/>
  <c r="D95" i="4"/>
  <c r="I90" i="4"/>
  <c r="I88" i="4"/>
  <c r="I86" i="4"/>
  <c r="I84" i="4"/>
  <c r="I82" i="4"/>
  <c r="I80" i="4"/>
  <c r="I78" i="4"/>
  <c r="I76" i="4"/>
  <c r="D70" i="4"/>
  <c r="I71" i="4"/>
  <c r="I69" i="4"/>
  <c r="I67" i="4"/>
  <c r="I65" i="4"/>
  <c r="I63" i="4"/>
  <c r="I61" i="4"/>
  <c r="I59" i="4"/>
  <c r="I57" i="4"/>
  <c r="I51" i="4"/>
  <c r="D91" i="4"/>
  <c r="D50" i="4" s="1"/>
  <c r="I92" i="4"/>
  <c r="I13" i="4"/>
  <c r="I27" i="4"/>
  <c r="I21" i="4"/>
  <c r="H49" i="5" l="1"/>
  <c r="H100" i="5" s="1"/>
  <c r="O100" i="7"/>
  <c r="G49" i="6"/>
  <c r="G100" i="6" s="1"/>
  <c r="H49" i="6"/>
  <c r="H100" i="6" s="1"/>
  <c r="I91" i="4"/>
  <c r="I70" i="4"/>
  <c r="D101" i="4"/>
  <c r="I95" i="4"/>
  <c r="I54" i="4"/>
  <c r="I50" i="4" l="1"/>
  <c r="I101" i="4" l="1"/>
  <c r="D32" i="3" l="1"/>
  <c r="C32" i="3"/>
  <c r="H31" i="3"/>
  <c r="K31" i="3" s="1"/>
  <c r="B31" i="3"/>
  <c r="E31" i="3" s="1"/>
  <c r="E32" i="3" s="1"/>
  <c r="K29" i="3"/>
  <c r="E29" i="3"/>
  <c r="K27" i="3"/>
  <c r="K26" i="3"/>
  <c r="K25" i="3"/>
  <c r="K24" i="3"/>
  <c r="K23" i="3" s="1"/>
  <c r="J23" i="3"/>
  <c r="J32" i="3" s="1"/>
  <c r="I23" i="3"/>
  <c r="I32" i="3" s="1"/>
  <c r="H23" i="3"/>
  <c r="E23" i="3"/>
  <c r="K21" i="3"/>
  <c r="E21" i="3"/>
  <c r="K19" i="3"/>
  <c r="E19" i="3"/>
  <c r="K17" i="3"/>
  <c r="K16" i="3"/>
  <c r="K15" i="3"/>
  <c r="J15" i="3"/>
  <c r="I15" i="3"/>
  <c r="I9" i="3" s="1"/>
  <c r="H15" i="3"/>
  <c r="K14" i="3"/>
  <c r="K12" i="3"/>
  <c r="K10" i="3"/>
  <c r="K9" i="3" s="1"/>
  <c r="J9" i="3"/>
  <c r="H9" i="3"/>
  <c r="E9" i="3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G232" i="2" s="1"/>
  <c r="F232" i="2"/>
  <c r="E232" i="2"/>
  <c r="H230" i="2"/>
  <c r="G230" i="2"/>
  <c r="H228" i="2"/>
  <c r="G228" i="2"/>
  <c r="D228" i="2"/>
  <c r="L228" i="2" s="1"/>
  <c r="H227" i="2"/>
  <c r="G227" i="2"/>
  <c r="D227" i="2"/>
  <c r="L227" i="2" s="1"/>
  <c r="H226" i="2"/>
  <c r="G226" i="2"/>
  <c r="B226" i="2"/>
  <c r="D226" i="2" s="1"/>
  <c r="L226" i="2" s="1"/>
  <c r="H225" i="2"/>
  <c r="L225" i="2" s="1"/>
  <c r="G225" i="2"/>
  <c r="D225" i="2"/>
  <c r="G224" i="2"/>
  <c r="H223" i="2"/>
  <c r="G223" i="2"/>
  <c r="B223" i="2"/>
  <c r="D223" i="2" s="1"/>
  <c r="H222" i="2"/>
  <c r="G222" i="2"/>
  <c r="D222" i="2"/>
  <c r="L222" i="2" s="1"/>
  <c r="H221" i="2"/>
  <c r="G221" i="2"/>
  <c r="B221" i="2"/>
  <c r="D221" i="2" s="1"/>
  <c r="L221" i="2" s="1"/>
  <c r="H220" i="2"/>
  <c r="G220" i="2"/>
  <c r="D220" i="2"/>
  <c r="L220" i="2" s="1"/>
  <c r="H219" i="2"/>
  <c r="G219" i="2"/>
  <c r="B219" i="2"/>
  <c r="D219" i="2" s="1"/>
  <c r="L219" i="2" s="1"/>
  <c r="F218" i="2"/>
  <c r="F216" i="2" s="1"/>
  <c r="E218" i="2"/>
  <c r="E216" i="2" s="1"/>
  <c r="C218" i="2"/>
  <c r="B218" i="2"/>
  <c r="B216" i="2" s="1"/>
  <c r="H217" i="2"/>
  <c r="G217" i="2"/>
  <c r="D217" i="2"/>
  <c r="L217" i="2" s="1"/>
  <c r="C216" i="2"/>
  <c r="H214" i="2"/>
  <c r="D214" i="2"/>
  <c r="H213" i="2"/>
  <c r="J213" i="2" s="1"/>
  <c r="B213" i="2"/>
  <c r="D213" i="2" s="1"/>
  <c r="D212" i="2" s="1"/>
  <c r="L212" i="2"/>
  <c r="K212" i="2"/>
  <c r="G212" i="2"/>
  <c r="F212" i="2"/>
  <c r="E212" i="2"/>
  <c r="C212" i="2"/>
  <c r="H211" i="2"/>
  <c r="L211" i="2" s="1"/>
  <c r="G211" i="2"/>
  <c r="D211" i="2"/>
  <c r="H210" i="2"/>
  <c r="L210" i="2" s="1"/>
  <c r="G210" i="2"/>
  <c r="D210" i="2"/>
  <c r="H209" i="2"/>
  <c r="L209" i="2" s="1"/>
  <c r="G209" i="2"/>
  <c r="D209" i="2"/>
  <c r="H208" i="2"/>
  <c r="L208" i="2" s="1"/>
  <c r="G208" i="2"/>
  <c r="D208" i="2"/>
  <c r="H207" i="2"/>
  <c r="L207" i="2" s="1"/>
  <c r="G207" i="2"/>
  <c r="D207" i="2"/>
  <c r="H206" i="2"/>
  <c r="L206" i="2" s="1"/>
  <c r="D206" i="2"/>
  <c r="H205" i="2"/>
  <c r="L205" i="2" s="1"/>
  <c r="G205" i="2"/>
  <c r="D205" i="2"/>
  <c r="H204" i="2"/>
  <c r="L204" i="2" s="1"/>
  <c r="G204" i="2"/>
  <c r="D204" i="2"/>
  <c r="H203" i="2"/>
  <c r="L203" i="2" s="1"/>
  <c r="G203" i="2"/>
  <c r="D203" i="2"/>
  <c r="H202" i="2"/>
  <c r="L202" i="2" s="1"/>
  <c r="G202" i="2"/>
  <c r="D202" i="2"/>
  <c r="H201" i="2"/>
  <c r="D201" i="2"/>
  <c r="H200" i="2"/>
  <c r="L200" i="2" s="1"/>
  <c r="D200" i="2"/>
  <c r="H199" i="2"/>
  <c r="L199" i="2" s="1"/>
  <c r="G199" i="2"/>
  <c r="D199" i="2"/>
  <c r="H198" i="2"/>
  <c r="L198" i="2" s="1"/>
  <c r="G198" i="2"/>
  <c r="D198" i="2"/>
  <c r="H197" i="2"/>
  <c r="G197" i="2"/>
  <c r="B197" i="2"/>
  <c r="H196" i="2"/>
  <c r="L196" i="2" s="1"/>
  <c r="G196" i="2"/>
  <c r="D196" i="2"/>
  <c r="H195" i="2"/>
  <c r="L195" i="2" s="1"/>
  <c r="G195" i="2"/>
  <c r="D195" i="2"/>
  <c r="H194" i="2"/>
  <c r="L194" i="2" s="1"/>
  <c r="G194" i="2"/>
  <c r="D194" i="2"/>
  <c r="H193" i="2"/>
  <c r="G193" i="2"/>
  <c r="D193" i="2"/>
  <c r="H192" i="2"/>
  <c r="G192" i="2"/>
  <c r="B192" i="2"/>
  <c r="F191" i="2"/>
  <c r="E191" i="2"/>
  <c r="C191" i="2"/>
  <c r="H190" i="2"/>
  <c r="L190" i="2" s="1"/>
  <c r="G190" i="2"/>
  <c r="D190" i="2"/>
  <c r="H189" i="2"/>
  <c r="L189" i="2" s="1"/>
  <c r="G189" i="2"/>
  <c r="D189" i="2"/>
  <c r="H188" i="2"/>
  <c r="L188" i="2" s="1"/>
  <c r="D188" i="2"/>
  <c r="H187" i="2"/>
  <c r="L187" i="2" s="1"/>
  <c r="G187" i="2"/>
  <c r="D187" i="2"/>
  <c r="H186" i="2"/>
  <c r="L186" i="2" s="1"/>
  <c r="G186" i="2"/>
  <c r="D186" i="2"/>
  <c r="H185" i="2"/>
  <c r="L185" i="2" s="1"/>
  <c r="D185" i="2"/>
  <c r="H184" i="2"/>
  <c r="L184" i="2" s="1"/>
  <c r="G184" i="2"/>
  <c r="D184" i="2"/>
  <c r="H183" i="2"/>
  <c r="L183" i="2" s="1"/>
  <c r="G183" i="2"/>
  <c r="D183" i="2"/>
  <c r="H182" i="2"/>
  <c r="D182" i="2"/>
  <c r="H181" i="2"/>
  <c r="L181" i="2" s="1"/>
  <c r="G181" i="2"/>
  <c r="D181" i="2"/>
  <c r="H180" i="2"/>
  <c r="L180" i="2" s="1"/>
  <c r="G180" i="2"/>
  <c r="D180" i="2"/>
  <c r="H179" i="2"/>
  <c r="D179" i="2"/>
  <c r="H178" i="2"/>
  <c r="L178" i="2" s="1"/>
  <c r="G178" i="2"/>
  <c r="D178" i="2"/>
  <c r="H177" i="2"/>
  <c r="L177" i="2" s="1"/>
  <c r="G177" i="2"/>
  <c r="G175" i="2" s="1"/>
  <c r="D177" i="2"/>
  <c r="H176" i="2"/>
  <c r="G176" i="2"/>
  <c r="D176" i="2"/>
  <c r="F175" i="2"/>
  <c r="E175" i="2"/>
  <c r="E171" i="2" s="1"/>
  <c r="C175" i="2"/>
  <c r="B175" i="2"/>
  <c r="H174" i="2"/>
  <c r="L174" i="2" s="1"/>
  <c r="G174" i="2"/>
  <c r="D174" i="2"/>
  <c r="H173" i="2"/>
  <c r="G173" i="2"/>
  <c r="B173" i="2"/>
  <c r="D173" i="2" s="1"/>
  <c r="H172" i="2"/>
  <c r="L172" i="2" s="1"/>
  <c r="G172" i="2"/>
  <c r="D172" i="2"/>
  <c r="K171" i="2"/>
  <c r="H169" i="2"/>
  <c r="L169" i="2" s="1"/>
  <c r="G169" i="2"/>
  <c r="D169" i="2"/>
  <c r="H168" i="2"/>
  <c r="L168" i="2" s="1"/>
  <c r="G168" i="2"/>
  <c r="D168" i="2"/>
  <c r="H167" i="2"/>
  <c r="L167" i="2" s="1"/>
  <c r="G167" i="2"/>
  <c r="D167" i="2"/>
  <c r="H166" i="2"/>
  <c r="L166" i="2" s="1"/>
  <c r="G166" i="2"/>
  <c r="D166" i="2"/>
  <c r="H165" i="2"/>
  <c r="L165" i="2" s="1"/>
  <c r="G165" i="2"/>
  <c r="D165" i="2"/>
  <c r="H164" i="2"/>
  <c r="L164" i="2" s="1"/>
  <c r="G164" i="2"/>
  <c r="D164" i="2"/>
  <c r="H163" i="2"/>
  <c r="L163" i="2" s="1"/>
  <c r="G163" i="2"/>
  <c r="D163" i="2"/>
  <c r="H162" i="2"/>
  <c r="G162" i="2"/>
  <c r="B162" i="2"/>
  <c r="D162" i="2" s="1"/>
  <c r="L162" i="2" s="1"/>
  <c r="H161" i="2"/>
  <c r="G161" i="2"/>
  <c r="D161" i="2"/>
  <c r="L161" i="2" s="1"/>
  <c r="H160" i="2"/>
  <c r="G160" i="2"/>
  <c r="B160" i="2"/>
  <c r="D160" i="2" s="1"/>
  <c r="L160" i="2" s="1"/>
  <c r="H159" i="2"/>
  <c r="G159" i="2"/>
  <c r="B159" i="2"/>
  <c r="D159" i="2" s="1"/>
  <c r="L159" i="2" s="1"/>
  <c r="H158" i="2"/>
  <c r="G158" i="2"/>
  <c r="D158" i="2"/>
  <c r="L158" i="2" s="1"/>
  <c r="H157" i="2"/>
  <c r="G157" i="2"/>
  <c r="D157" i="2"/>
  <c r="L157" i="2" s="1"/>
  <c r="H156" i="2"/>
  <c r="G156" i="2"/>
  <c r="D156" i="2"/>
  <c r="L156" i="2" s="1"/>
  <c r="H155" i="2"/>
  <c r="G155" i="2"/>
  <c r="D155" i="2"/>
  <c r="L155" i="2" s="1"/>
  <c r="H154" i="2"/>
  <c r="G154" i="2"/>
  <c r="B154" i="2"/>
  <c r="D154" i="2" s="1"/>
  <c r="L154" i="2" s="1"/>
  <c r="H153" i="2"/>
  <c r="G153" i="2"/>
  <c r="B153" i="2"/>
  <c r="D153" i="2" s="1"/>
  <c r="L153" i="2" s="1"/>
  <c r="F152" i="2"/>
  <c r="E152" i="2"/>
  <c r="C152" i="2"/>
  <c r="H151" i="2"/>
  <c r="G151" i="2"/>
  <c r="D151" i="2"/>
  <c r="L151" i="2" s="1"/>
  <c r="H150" i="2"/>
  <c r="G150" i="2"/>
  <c r="D150" i="2"/>
  <c r="L150" i="2" s="1"/>
  <c r="H149" i="2"/>
  <c r="G149" i="2"/>
  <c r="D149" i="2"/>
  <c r="L149" i="2" s="1"/>
  <c r="F148" i="2"/>
  <c r="E148" i="2"/>
  <c r="C148" i="2"/>
  <c r="B148" i="2"/>
  <c r="H147" i="2"/>
  <c r="G147" i="2"/>
  <c r="B147" i="2"/>
  <c r="D147" i="2" s="1"/>
  <c r="L147" i="2" s="1"/>
  <c r="H146" i="2"/>
  <c r="G146" i="2"/>
  <c r="B146" i="2"/>
  <c r="D146" i="2" s="1"/>
  <c r="L146" i="2" s="1"/>
  <c r="H145" i="2"/>
  <c r="D145" i="2"/>
  <c r="H144" i="2"/>
  <c r="G144" i="2"/>
  <c r="D144" i="2"/>
  <c r="L144" i="2" s="1"/>
  <c r="H143" i="2"/>
  <c r="H142" i="2" s="1"/>
  <c r="G143" i="2"/>
  <c r="B143" i="2"/>
  <c r="D143" i="2" s="1"/>
  <c r="L143" i="2" s="1"/>
  <c r="F142" i="2"/>
  <c r="E142" i="2"/>
  <c r="E127" i="2" s="1"/>
  <c r="E126" i="2" s="1"/>
  <c r="E125" i="2" s="1"/>
  <c r="C142" i="2"/>
  <c r="H141" i="2"/>
  <c r="G141" i="2"/>
  <c r="B141" i="2"/>
  <c r="D141" i="2" s="1"/>
  <c r="L141" i="2" s="1"/>
  <c r="H140" i="2"/>
  <c r="G140" i="2"/>
  <c r="B140" i="2"/>
  <c r="D140" i="2" s="1"/>
  <c r="L140" i="2" s="1"/>
  <c r="H139" i="2"/>
  <c r="G139" i="2"/>
  <c r="D139" i="2"/>
  <c r="L139" i="2" s="1"/>
  <c r="H138" i="2"/>
  <c r="G138" i="2"/>
  <c r="D138" i="2"/>
  <c r="L138" i="2" s="1"/>
  <c r="H137" i="2"/>
  <c r="G137" i="2"/>
  <c r="B137" i="2"/>
  <c r="D137" i="2" s="1"/>
  <c r="L137" i="2" s="1"/>
  <c r="H136" i="2"/>
  <c r="G136" i="2"/>
  <c r="B136" i="2"/>
  <c r="D136" i="2" s="1"/>
  <c r="L136" i="2" s="1"/>
  <c r="H135" i="2"/>
  <c r="G135" i="2"/>
  <c r="B135" i="2"/>
  <c r="F134" i="2"/>
  <c r="E134" i="2"/>
  <c r="C134" i="2"/>
  <c r="H133" i="2"/>
  <c r="G133" i="2"/>
  <c r="D133" i="2"/>
  <c r="L133" i="2" s="1"/>
  <c r="H132" i="2"/>
  <c r="G132" i="2"/>
  <c r="B132" i="2"/>
  <c r="D132" i="2" s="1"/>
  <c r="L132" i="2" s="1"/>
  <c r="H131" i="2"/>
  <c r="G131" i="2"/>
  <c r="B131" i="2"/>
  <c r="D131" i="2" s="1"/>
  <c r="L131" i="2" s="1"/>
  <c r="H130" i="2"/>
  <c r="G130" i="2"/>
  <c r="B130" i="2"/>
  <c r="H129" i="2"/>
  <c r="L129" i="2" s="1"/>
  <c r="G129" i="2"/>
  <c r="D129" i="2"/>
  <c r="H128" i="2"/>
  <c r="L128" i="2" s="1"/>
  <c r="G128" i="2"/>
  <c r="D128" i="2"/>
  <c r="K126" i="2"/>
  <c r="H121" i="2"/>
  <c r="F121" i="2"/>
  <c r="E121" i="2"/>
  <c r="H120" i="2"/>
  <c r="F120" i="2"/>
  <c r="E120" i="2"/>
  <c r="H119" i="2"/>
  <c r="F119" i="2"/>
  <c r="E119" i="2"/>
  <c r="H118" i="2"/>
  <c r="F118" i="2"/>
  <c r="E118" i="2"/>
  <c r="H117" i="2"/>
  <c r="F117" i="2"/>
  <c r="E117" i="2"/>
  <c r="H115" i="2"/>
  <c r="F115" i="2"/>
  <c r="E115" i="2"/>
  <c r="H114" i="2"/>
  <c r="F114" i="2"/>
  <c r="E114" i="2"/>
  <c r="H113" i="2"/>
  <c r="F113" i="2"/>
  <c r="E113" i="2"/>
  <c r="H112" i="2"/>
  <c r="F112" i="2"/>
  <c r="E112" i="2"/>
  <c r="H109" i="2"/>
  <c r="F109" i="2"/>
  <c r="E109" i="2"/>
  <c r="H108" i="2"/>
  <c r="F108" i="2"/>
  <c r="E108" i="2"/>
  <c r="H107" i="2"/>
  <c r="F107" i="2"/>
  <c r="E107" i="2"/>
  <c r="H106" i="2"/>
  <c r="F106" i="2"/>
  <c r="E106" i="2"/>
  <c r="H104" i="2"/>
  <c r="F104" i="2"/>
  <c r="E104" i="2"/>
  <c r="H103" i="2"/>
  <c r="F103" i="2"/>
  <c r="E103" i="2"/>
  <c r="H102" i="2"/>
  <c r="F102" i="2"/>
  <c r="E102" i="2"/>
  <c r="H101" i="2"/>
  <c r="F101" i="2"/>
  <c r="E101" i="2"/>
  <c r="H100" i="2"/>
  <c r="F100" i="2"/>
  <c r="E100" i="2"/>
  <c r="H98" i="2"/>
  <c r="F98" i="2"/>
  <c r="E98" i="2"/>
  <c r="H95" i="2"/>
  <c r="F95" i="2"/>
  <c r="E95" i="2"/>
  <c r="H94" i="2"/>
  <c r="F94" i="2"/>
  <c r="E94" i="2"/>
  <c r="E93" i="2" s="1"/>
  <c r="H92" i="2"/>
  <c r="F92" i="2"/>
  <c r="E92" i="2"/>
  <c r="H91" i="2"/>
  <c r="F91" i="2"/>
  <c r="E91" i="2"/>
  <c r="H90" i="2"/>
  <c r="F90" i="2"/>
  <c r="E90" i="2"/>
  <c r="H89" i="2"/>
  <c r="F89" i="2"/>
  <c r="E89" i="2"/>
  <c r="H88" i="2"/>
  <c r="F88" i="2"/>
  <c r="E88" i="2"/>
  <c r="H87" i="2"/>
  <c r="F87" i="2"/>
  <c r="E87" i="2"/>
  <c r="H86" i="2"/>
  <c r="F86" i="2"/>
  <c r="E86" i="2"/>
  <c r="H85" i="2"/>
  <c r="F85" i="2"/>
  <c r="E85" i="2"/>
  <c r="H84" i="2"/>
  <c r="F84" i="2"/>
  <c r="E84" i="2"/>
  <c r="H83" i="2"/>
  <c r="F83" i="2"/>
  <c r="E83" i="2"/>
  <c r="H82" i="2"/>
  <c r="F82" i="2"/>
  <c r="E82" i="2"/>
  <c r="H81" i="2"/>
  <c r="F81" i="2"/>
  <c r="E81" i="2"/>
  <c r="H80" i="2"/>
  <c r="F80" i="2"/>
  <c r="E80" i="2"/>
  <c r="H79" i="2"/>
  <c r="F79" i="2"/>
  <c r="E79" i="2"/>
  <c r="H78" i="2"/>
  <c r="F78" i="2"/>
  <c r="E78" i="2"/>
  <c r="H77" i="2"/>
  <c r="F77" i="2"/>
  <c r="E77" i="2"/>
  <c r="H76" i="2"/>
  <c r="F76" i="2"/>
  <c r="E76" i="2"/>
  <c r="H75" i="2"/>
  <c r="F75" i="2"/>
  <c r="E75" i="2"/>
  <c r="H74" i="2"/>
  <c r="F74" i="2"/>
  <c r="E74" i="2"/>
  <c r="H73" i="2"/>
  <c r="F73" i="2"/>
  <c r="E73" i="2"/>
  <c r="H71" i="2"/>
  <c r="F71" i="2"/>
  <c r="E71" i="2"/>
  <c r="H70" i="2"/>
  <c r="F70" i="2"/>
  <c r="E70" i="2"/>
  <c r="H69" i="2"/>
  <c r="F69" i="2"/>
  <c r="E69" i="2"/>
  <c r="H68" i="2"/>
  <c r="F68" i="2"/>
  <c r="E68" i="2"/>
  <c r="H67" i="2"/>
  <c r="F67" i="2"/>
  <c r="E67" i="2"/>
  <c r="H66" i="2"/>
  <c r="F66" i="2"/>
  <c r="E66" i="2"/>
  <c r="H65" i="2"/>
  <c r="F65" i="2"/>
  <c r="E65" i="2"/>
  <c r="H64" i="2"/>
  <c r="F64" i="2"/>
  <c r="E64" i="2"/>
  <c r="H63" i="2"/>
  <c r="F63" i="2"/>
  <c r="E63" i="2"/>
  <c r="H62" i="2"/>
  <c r="F62" i="2"/>
  <c r="E62" i="2"/>
  <c r="H61" i="2"/>
  <c r="F61" i="2"/>
  <c r="E61" i="2"/>
  <c r="H60" i="2"/>
  <c r="F60" i="2"/>
  <c r="E60" i="2"/>
  <c r="H59" i="2"/>
  <c r="F59" i="2"/>
  <c r="E59" i="2"/>
  <c r="H58" i="2"/>
  <c r="F58" i="2"/>
  <c r="E58" i="2"/>
  <c r="H57" i="2"/>
  <c r="H56" i="2" s="1"/>
  <c r="F57" i="2"/>
  <c r="E57" i="2"/>
  <c r="H55" i="2"/>
  <c r="F55" i="2"/>
  <c r="E55" i="2"/>
  <c r="H54" i="2"/>
  <c r="F54" i="2"/>
  <c r="E54" i="2"/>
  <c r="H53" i="2"/>
  <c r="F53" i="2"/>
  <c r="E53" i="2"/>
  <c r="H50" i="2"/>
  <c r="F50" i="2"/>
  <c r="E50" i="2"/>
  <c r="H49" i="2"/>
  <c r="F49" i="2"/>
  <c r="E49" i="2"/>
  <c r="H48" i="2"/>
  <c r="F48" i="2"/>
  <c r="E48" i="2"/>
  <c r="H47" i="2"/>
  <c r="F47" i="2"/>
  <c r="E47" i="2"/>
  <c r="H46" i="2"/>
  <c r="F46" i="2"/>
  <c r="E46" i="2"/>
  <c r="H45" i="2"/>
  <c r="F45" i="2"/>
  <c r="E45" i="2"/>
  <c r="H44" i="2"/>
  <c r="F44" i="2"/>
  <c r="E44" i="2"/>
  <c r="H43" i="2"/>
  <c r="F43" i="2"/>
  <c r="E43" i="2"/>
  <c r="H42" i="2"/>
  <c r="F42" i="2"/>
  <c r="E42" i="2"/>
  <c r="H41" i="2"/>
  <c r="F41" i="2"/>
  <c r="E41" i="2"/>
  <c r="H40" i="2"/>
  <c r="F40" i="2"/>
  <c r="E40" i="2"/>
  <c r="H39" i="2"/>
  <c r="F39" i="2"/>
  <c r="E39" i="2"/>
  <c r="H38" i="2"/>
  <c r="F38" i="2"/>
  <c r="E38" i="2"/>
  <c r="H37" i="2"/>
  <c r="F37" i="2"/>
  <c r="E37" i="2"/>
  <c r="H36" i="2"/>
  <c r="F36" i="2"/>
  <c r="E36" i="2"/>
  <c r="H35" i="2"/>
  <c r="F35" i="2"/>
  <c r="E35" i="2"/>
  <c r="H34" i="2"/>
  <c r="F34" i="2"/>
  <c r="E34" i="2"/>
  <c r="E33" i="2"/>
  <c r="H32" i="2"/>
  <c r="F32" i="2"/>
  <c r="E32" i="2"/>
  <c r="H31" i="2"/>
  <c r="F31" i="2"/>
  <c r="E31" i="2"/>
  <c r="H30" i="2"/>
  <c r="F30" i="2"/>
  <c r="E30" i="2"/>
  <c r="E29" i="2"/>
  <c r="H28" i="2"/>
  <c r="F28" i="2"/>
  <c r="E28" i="2"/>
  <c r="H27" i="2"/>
  <c r="F27" i="2"/>
  <c r="E27" i="2"/>
  <c r="H26" i="2"/>
  <c r="F26" i="2"/>
  <c r="E26" i="2"/>
  <c r="H25" i="2"/>
  <c r="F25" i="2"/>
  <c r="E25" i="2"/>
  <c r="H24" i="2"/>
  <c r="F24" i="2"/>
  <c r="E24" i="2"/>
  <c r="E23" i="2"/>
  <c r="H22" i="2"/>
  <c r="F22" i="2"/>
  <c r="E22" i="2"/>
  <c r="H21" i="2"/>
  <c r="F21" i="2"/>
  <c r="E21" i="2"/>
  <c r="H20" i="2"/>
  <c r="F20" i="2"/>
  <c r="E20" i="2"/>
  <c r="H19" i="2"/>
  <c r="F19" i="2"/>
  <c r="E19" i="2"/>
  <c r="H18" i="2"/>
  <c r="F18" i="2"/>
  <c r="E18" i="2"/>
  <c r="H17" i="2"/>
  <c r="F17" i="2"/>
  <c r="E17" i="2"/>
  <c r="H16" i="2"/>
  <c r="F16" i="2"/>
  <c r="E16" i="2"/>
  <c r="E15" i="2"/>
  <c r="H14" i="2"/>
  <c r="F14" i="2"/>
  <c r="E14" i="2"/>
  <c r="H13" i="2"/>
  <c r="F13" i="2"/>
  <c r="E13" i="2"/>
  <c r="H12" i="2"/>
  <c r="F12" i="2"/>
  <c r="E12" i="2"/>
  <c r="H11" i="2"/>
  <c r="F11" i="2"/>
  <c r="E11" i="2"/>
  <c r="H10" i="2"/>
  <c r="F10" i="2"/>
  <c r="E10" i="2"/>
  <c r="H9" i="2"/>
  <c r="F9" i="2"/>
  <c r="E9" i="2"/>
  <c r="A1" i="2"/>
  <c r="D44" i="1"/>
  <c r="H44" i="1" s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H34" i="1" s="1"/>
  <c r="C33" i="1"/>
  <c r="B33" i="1"/>
  <c r="E31" i="1"/>
  <c r="D31" i="1"/>
  <c r="H31" i="1" s="1"/>
  <c r="E29" i="1"/>
  <c r="D29" i="1"/>
  <c r="H29" i="1" s="1"/>
  <c r="E28" i="1"/>
  <c r="D28" i="1"/>
  <c r="H28" i="1" s="1"/>
  <c r="E27" i="1"/>
  <c r="D27" i="1"/>
  <c r="C27" i="1"/>
  <c r="B27" i="1"/>
  <c r="B26" i="1" s="1"/>
  <c r="E22" i="1"/>
  <c r="B22" i="1"/>
  <c r="D22" i="1" s="1"/>
  <c r="E21" i="1"/>
  <c r="B21" i="1"/>
  <c r="D21" i="1" s="1"/>
  <c r="E20" i="1"/>
  <c r="B20" i="1"/>
  <c r="D20" i="1" s="1"/>
  <c r="E19" i="1"/>
  <c r="B19" i="1"/>
  <c r="D19" i="1" s="1"/>
  <c r="E18" i="1"/>
  <c r="B18" i="1"/>
  <c r="C17" i="1"/>
  <c r="C12" i="1" s="1"/>
  <c r="E16" i="1"/>
  <c r="B16" i="1"/>
  <c r="D16" i="1" s="1"/>
  <c r="E15" i="1"/>
  <c r="B15" i="1"/>
  <c r="D15" i="1" s="1"/>
  <c r="E14" i="1"/>
  <c r="B14" i="1"/>
  <c r="D14" i="1" s="1"/>
  <c r="E13" i="1"/>
  <c r="B13" i="1"/>
  <c r="E10" i="1"/>
  <c r="C10" i="1"/>
  <c r="B10" i="1"/>
  <c r="E9" i="1"/>
  <c r="C9" i="1"/>
  <c r="B9" i="1"/>
  <c r="F99" i="2" l="1"/>
  <c r="F33" i="2"/>
  <c r="F56" i="2"/>
  <c r="G58" i="2"/>
  <c r="J58" i="2" s="1"/>
  <c r="G60" i="2"/>
  <c r="I60" i="2" s="1"/>
  <c r="G62" i="2"/>
  <c r="J62" i="2" s="1"/>
  <c r="G64" i="2"/>
  <c r="J64" i="2" s="1"/>
  <c r="G66" i="2"/>
  <c r="J66" i="2" s="1"/>
  <c r="G68" i="2"/>
  <c r="I68" i="2" s="1"/>
  <c r="G70" i="2"/>
  <c r="J70" i="2" s="1"/>
  <c r="E72" i="2"/>
  <c r="H72" i="2"/>
  <c r="F72" i="2"/>
  <c r="G75" i="2"/>
  <c r="J75" i="2" s="1"/>
  <c r="G77" i="2"/>
  <c r="J77" i="2" s="1"/>
  <c r="G79" i="2"/>
  <c r="J79" i="2" s="1"/>
  <c r="G81" i="2"/>
  <c r="I81" i="2" s="1"/>
  <c r="G83" i="2"/>
  <c r="J83" i="2" s="1"/>
  <c r="G85" i="2"/>
  <c r="J85" i="2" s="1"/>
  <c r="G87" i="2"/>
  <c r="J87" i="2" s="1"/>
  <c r="G89" i="2"/>
  <c r="J89" i="2" s="1"/>
  <c r="G91" i="2"/>
  <c r="J91" i="2" s="1"/>
  <c r="F97" i="2"/>
  <c r="B142" i="2"/>
  <c r="J143" i="2"/>
  <c r="H152" i="2"/>
  <c r="J159" i="2"/>
  <c r="H218" i="2"/>
  <c r="J221" i="2"/>
  <c r="J225" i="2"/>
  <c r="J227" i="2"/>
  <c r="H216" i="2"/>
  <c r="G30" i="2"/>
  <c r="I30" i="2" s="1"/>
  <c r="H29" i="2"/>
  <c r="F29" i="2"/>
  <c r="G32" i="2"/>
  <c r="J32" i="2" s="1"/>
  <c r="H93" i="2"/>
  <c r="H148" i="2"/>
  <c r="L152" i="2"/>
  <c r="J187" i="2"/>
  <c r="J189" i="2"/>
  <c r="G191" i="2"/>
  <c r="J197" i="2"/>
  <c r="J199" i="2"/>
  <c r="J202" i="2"/>
  <c r="J204" i="2"/>
  <c r="B212" i="2"/>
  <c r="D9" i="1"/>
  <c r="H9" i="1" s="1"/>
  <c r="C8" i="1"/>
  <c r="H14" i="1"/>
  <c r="H15" i="1"/>
  <c r="H35" i="1"/>
  <c r="H38" i="1"/>
  <c r="H39" i="1"/>
  <c r="H41" i="1"/>
  <c r="H43" i="1"/>
  <c r="C24" i="1"/>
  <c r="C46" i="1" s="1"/>
  <c r="D26" i="1"/>
  <c r="D33" i="1"/>
  <c r="B8" i="1"/>
  <c r="H19" i="1"/>
  <c r="H20" i="1"/>
  <c r="H21" i="1"/>
  <c r="H22" i="1"/>
  <c r="C26" i="1"/>
  <c r="G10" i="2"/>
  <c r="J10" i="2" s="1"/>
  <c r="G12" i="2"/>
  <c r="J12" i="2" s="1"/>
  <c r="G14" i="2"/>
  <c r="J14" i="2" s="1"/>
  <c r="G16" i="2"/>
  <c r="J16" i="2" s="1"/>
  <c r="J15" i="2" s="1"/>
  <c r="G18" i="2"/>
  <c r="J18" i="2" s="1"/>
  <c r="G20" i="2"/>
  <c r="J20" i="2" s="1"/>
  <c r="G22" i="2"/>
  <c r="J22" i="2" s="1"/>
  <c r="G24" i="2"/>
  <c r="J24" i="2" s="1"/>
  <c r="G26" i="2"/>
  <c r="J26" i="2" s="1"/>
  <c r="G28" i="2"/>
  <c r="J28" i="2" s="1"/>
  <c r="G34" i="2"/>
  <c r="J34" i="2" s="1"/>
  <c r="H33" i="2"/>
  <c r="G36" i="2"/>
  <c r="J36" i="2" s="1"/>
  <c r="G38" i="2"/>
  <c r="J38" i="2" s="1"/>
  <c r="G40" i="2"/>
  <c r="J40" i="2" s="1"/>
  <c r="G42" i="2"/>
  <c r="J42" i="2" s="1"/>
  <c r="G44" i="2"/>
  <c r="J44" i="2" s="1"/>
  <c r="G46" i="2"/>
  <c r="J46" i="2" s="1"/>
  <c r="G48" i="2"/>
  <c r="J48" i="2" s="1"/>
  <c r="G50" i="2"/>
  <c r="J50" i="2" s="1"/>
  <c r="F93" i="2"/>
  <c r="G95" i="2"/>
  <c r="J95" i="2" s="1"/>
  <c r="E99" i="2"/>
  <c r="E97" i="2" s="1"/>
  <c r="H99" i="2"/>
  <c r="H97" i="2" s="1"/>
  <c r="G102" i="2"/>
  <c r="I102" i="2" s="1"/>
  <c r="G104" i="2"/>
  <c r="I104" i="2" s="1"/>
  <c r="G109" i="2"/>
  <c r="I109" i="2" s="1"/>
  <c r="E116" i="2"/>
  <c r="E111" i="2" s="1"/>
  <c r="H116" i="2"/>
  <c r="H111" i="2" s="1"/>
  <c r="F116" i="2"/>
  <c r="F111" i="2" s="1"/>
  <c r="G121" i="2"/>
  <c r="J121" i="2" s="1"/>
  <c r="J128" i="2"/>
  <c r="J131" i="2"/>
  <c r="J133" i="2"/>
  <c r="H134" i="2"/>
  <c r="J136" i="2"/>
  <c r="J138" i="2"/>
  <c r="J139" i="2"/>
  <c r="J141" i="2"/>
  <c r="D142" i="2"/>
  <c r="L142" i="2"/>
  <c r="J147" i="2"/>
  <c r="L148" i="2"/>
  <c r="G148" i="2"/>
  <c r="J151" i="2"/>
  <c r="B152" i="2"/>
  <c r="G152" i="2"/>
  <c r="J161" i="2"/>
  <c r="F171" i="2"/>
  <c r="F127" i="2" s="1"/>
  <c r="F126" i="2" s="1"/>
  <c r="F125" i="2" s="1"/>
  <c r="G11" i="2"/>
  <c r="J11" i="2" s="1"/>
  <c r="G13" i="2"/>
  <c r="I13" i="2" s="1"/>
  <c r="F15" i="2"/>
  <c r="G17" i="2"/>
  <c r="I17" i="2" s="1"/>
  <c r="G19" i="2"/>
  <c r="J19" i="2" s="1"/>
  <c r="G21" i="2"/>
  <c r="I21" i="2" s="1"/>
  <c r="F23" i="2"/>
  <c r="G25" i="2"/>
  <c r="J25" i="2" s="1"/>
  <c r="G27" i="2"/>
  <c r="J27" i="2" s="1"/>
  <c r="G31" i="2"/>
  <c r="J31" i="2" s="1"/>
  <c r="G35" i="2"/>
  <c r="J35" i="2" s="1"/>
  <c r="G37" i="2"/>
  <c r="J37" i="2" s="1"/>
  <c r="G39" i="2"/>
  <c r="J39" i="2" s="1"/>
  <c r="G41" i="2"/>
  <c r="J41" i="2" s="1"/>
  <c r="G43" i="2"/>
  <c r="J43" i="2" s="1"/>
  <c r="G45" i="2"/>
  <c r="J45" i="2" s="1"/>
  <c r="G47" i="2"/>
  <c r="J47" i="2" s="1"/>
  <c r="G49" i="2"/>
  <c r="J49" i="2" s="1"/>
  <c r="G134" i="2"/>
  <c r="G127" i="2" s="1"/>
  <c r="G142" i="2"/>
  <c r="D152" i="2"/>
  <c r="G171" i="2"/>
  <c r="E56" i="2"/>
  <c r="E52" i="2" s="1"/>
  <c r="E8" i="2" s="1"/>
  <c r="G59" i="2"/>
  <c r="I59" i="2" s="1"/>
  <c r="G61" i="2"/>
  <c r="J61" i="2" s="1"/>
  <c r="G63" i="2"/>
  <c r="I63" i="2" s="1"/>
  <c r="G65" i="2"/>
  <c r="I65" i="2" s="1"/>
  <c r="G67" i="2"/>
  <c r="I67" i="2" s="1"/>
  <c r="G69" i="2"/>
  <c r="J69" i="2" s="1"/>
  <c r="G71" i="2"/>
  <c r="I71" i="2" s="1"/>
  <c r="G74" i="2"/>
  <c r="I74" i="2" s="1"/>
  <c r="G76" i="2"/>
  <c r="I76" i="2" s="1"/>
  <c r="G78" i="2"/>
  <c r="J78" i="2" s="1"/>
  <c r="G80" i="2"/>
  <c r="J80" i="2" s="1"/>
  <c r="G82" i="2"/>
  <c r="I82" i="2" s="1"/>
  <c r="G84" i="2"/>
  <c r="J84" i="2" s="1"/>
  <c r="G86" i="2"/>
  <c r="J86" i="2" s="1"/>
  <c r="G88" i="2"/>
  <c r="J88" i="2" s="1"/>
  <c r="G90" i="2"/>
  <c r="J90" i="2" s="1"/>
  <c r="G92" i="2"/>
  <c r="J92" i="2" s="1"/>
  <c r="G94" i="2"/>
  <c r="J94" i="2" s="1"/>
  <c r="J93" i="2" s="1"/>
  <c r="G101" i="2"/>
  <c r="J101" i="2" s="1"/>
  <c r="G103" i="2"/>
  <c r="J103" i="2" s="1"/>
  <c r="G106" i="2"/>
  <c r="I106" i="2" s="1"/>
  <c r="G108" i="2"/>
  <c r="J108" i="2" s="1"/>
  <c r="J130" i="2"/>
  <c r="J132" i="2"/>
  <c r="J135" i="2"/>
  <c r="J137" i="2"/>
  <c r="J140" i="2"/>
  <c r="J146" i="2"/>
  <c r="J153" i="2"/>
  <c r="J155" i="2"/>
  <c r="J157" i="2"/>
  <c r="J162" i="2"/>
  <c r="J164" i="2"/>
  <c r="J166" i="2"/>
  <c r="J168" i="2"/>
  <c r="L173" i="2"/>
  <c r="C171" i="2"/>
  <c r="C127" i="2" s="1"/>
  <c r="C126" i="2" s="1"/>
  <c r="C243" i="2" s="1"/>
  <c r="D175" i="2"/>
  <c r="J177" i="2"/>
  <c r="J180" i="2"/>
  <c r="J183" i="2"/>
  <c r="J190" i="2"/>
  <c r="J192" i="2"/>
  <c r="J194" i="2"/>
  <c r="J196" i="2"/>
  <c r="J208" i="2"/>
  <c r="J210" i="2"/>
  <c r="J219" i="2"/>
  <c r="G218" i="2"/>
  <c r="G216" i="2" s="1"/>
  <c r="J222" i="2"/>
  <c r="J230" i="2"/>
  <c r="J234" i="2"/>
  <c r="J235" i="2"/>
  <c r="J236" i="2"/>
  <c r="J238" i="2"/>
  <c r="L238" i="2" s="1"/>
  <c r="J239" i="2"/>
  <c r="L239" i="2" s="1"/>
  <c r="J240" i="2"/>
  <c r="L240" i="2" s="1"/>
  <c r="J241" i="2"/>
  <c r="L241" i="2" s="1"/>
  <c r="J242" i="2"/>
  <c r="L242" i="2" s="1"/>
  <c r="I34" i="3"/>
  <c r="K32" i="3"/>
  <c r="K34" i="3" s="1"/>
  <c r="J34" i="3"/>
  <c r="B32" i="3"/>
  <c r="H32" i="3"/>
  <c r="J17" i="2"/>
  <c r="J21" i="2"/>
  <c r="I32" i="2"/>
  <c r="I40" i="2"/>
  <c r="I48" i="2"/>
  <c r="I58" i="2"/>
  <c r="J60" i="2"/>
  <c r="I62" i="2"/>
  <c r="I64" i="2"/>
  <c r="I66" i="2"/>
  <c r="J68" i="2"/>
  <c r="I70" i="2"/>
  <c r="I75" i="2"/>
  <c r="J13" i="2"/>
  <c r="J30" i="2"/>
  <c r="I34" i="2"/>
  <c r="I42" i="2"/>
  <c r="I50" i="2"/>
  <c r="J59" i="2"/>
  <c r="I61" i="2"/>
  <c r="J63" i="2"/>
  <c r="J65" i="2"/>
  <c r="J67" i="2"/>
  <c r="I69" i="2"/>
  <c r="J71" i="2"/>
  <c r="J74" i="2"/>
  <c r="J76" i="2"/>
  <c r="G9" i="2"/>
  <c r="I16" i="2"/>
  <c r="H15" i="2"/>
  <c r="I20" i="2"/>
  <c r="H23" i="2"/>
  <c r="I26" i="2"/>
  <c r="I37" i="2"/>
  <c r="I41" i="2"/>
  <c r="I45" i="2"/>
  <c r="I49" i="2"/>
  <c r="G57" i="2"/>
  <c r="G73" i="2"/>
  <c r="I77" i="2"/>
  <c r="I79" i="2"/>
  <c r="J81" i="2"/>
  <c r="J104" i="2"/>
  <c r="G53" i="2"/>
  <c r="I53" i="2" s="1"/>
  <c r="G54" i="2"/>
  <c r="J54" i="2" s="1"/>
  <c r="G55" i="2"/>
  <c r="J55" i="2" s="1"/>
  <c r="I80" i="2"/>
  <c r="I83" i="2"/>
  <c r="I85" i="2"/>
  <c r="I87" i="2"/>
  <c r="I89" i="2"/>
  <c r="I91" i="2"/>
  <c r="I95" i="2"/>
  <c r="J102" i="2"/>
  <c r="J106" i="2"/>
  <c r="J109" i="2"/>
  <c r="G98" i="2"/>
  <c r="G100" i="2"/>
  <c r="J129" i="2"/>
  <c r="J144" i="2"/>
  <c r="H191" i="2"/>
  <c r="L193" i="2"/>
  <c r="L197" i="2"/>
  <c r="D197" i="2"/>
  <c r="J233" i="2"/>
  <c r="I101" i="2"/>
  <c r="G107" i="2"/>
  <c r="J107" i="2" s="1"/>
  <c r="G112" i="2"/>
  <c r="I112" i="2" s="1"/>
  <c r="G113" i="2"/>
  <c r="J113" i="2" s="1"/>
  <c r="G114" i="2"/>
  <c r="J114" i="2" s="1"/>
  <c r="G115" i="2"/>
  <c r="J115" i="2" s="1"/>
  <c r="G117" i="2"/>
  <c r="I117" i="2" s="1"/>
  <c r="G118" i="2"/>
  <c r="J118" i="2" s="1"/>
  <c r="G119" i="2"/>
  <c r="J119" i="2" s="1"/>
  <c r="G120" i="2"/>
  <c r="L130" i="2"/>
  <c r="D130" i="2"/>
  <c r="D135" i="2"/>
  <c r="B134" i="2"/>
  <c r="D148" i="2"/>
  <c r="J149" i="2"/>
  <c r="J150" i="2"/>
  <c r="J154" i="2"/>
  <c r="J156" i="2"/>
  <c r="J158" i="2"/>
  <c r="J160" i="2"/>
  <c r="J163" i="2"/>
  <c r="J165" i="2"/>
  <c r="J167" i="2"/>
  <c r="J169" i="2"/>
  <c r="H175" i="2"/>
  <c r="L176" i="2"/>
  <c r="L192" i="2"/>
  <c r="D192" i="2"/>
  <c r="D191" i="2" s="1"/>
  <c r="B191" i="2"/>
  <c r="J201" i="2"/>
  <c r="L201" i="2"/>
  <c r="J217" i="2"/>
  <c r="J220" i="2"/>
  <c r="L223" i="2"/>
  <c r="L218" i="2" s="1"/>
  <c r="L216" i="2" s="1"/>
  <c r="D218" i="2"/>
  <c r="D216" i="2" s="1"/>
  <c r="J172" i="2"/>
  <c r="J174" i="2"/>
  <c r="J176" i="2"/>
  <c r="J178" i="2"/>
  <c r="J181" i="2"/>
  <c r="J184" i="2"/>
  <c r="J186" i="2"/>
  <c r="J193" i="2"/>
  <c r="J195" i="2"/>
  <c r="J198" i="2"/>
  <c r="J203" i="2"/>
  <c r="J205" i="2"/>
  <c r="J207" i="2"/>
  <c r="J209" i="2"/>
  <c r="J211" i="2"/>
  <c r="J214" i="2"/>
  <c r="J212" i="2" s="1"/>
  <c r="H212" i="2"/>
  <c r="J223" i="2"/>
  <c r="J226" i="2"/>
  <c r="J228" i="2"/>
  <c r="H232" i="2"/>
  <c r="J237" i="2"/>
  <c r="H27" i="1"/>
  <c r="G14" i="1"/>
  <c r="G21" i="1"/>
  <c r="H37" i="1"/>
  <c r="D10" i="1"/>
  <c r="H10" i="1" s="1"/>
  <c r="E8" i="1"/>
  <c r="D13" i="1"/>
  <c r="G15" i="1"/>
  <c r="H16" i="1"/>
  <c r="E17" i="1"/>
  <c r="D18" i="1"/>
  <c r="B17" i="1"/>
  <c r="B12" i="1" s="1"/>
  <c r="G19" i="1"/>
  <c r="G20" i="1"/>
  <c r="G22" i="1"/>
  <c r="E33" i="1"/>
  <c r="H36" i="1"/>
  <c r="H40" i="1"/>
  <c r="H42" i="1"/>
  <c r="J142" i="2" l="1"/>
  <c r="I12" i="2"/>
  <c r="I46" i="2"/>
  <c r="I38" i="2"/>
  <c r="I28" i="2"/>
  <c r="J134" i="2"/>
  <c r="F52" i="2"/>
  <c r="F8" i="2" s="1"/>
  <c r="F7" i="2" s="1"/>
  <c r="F123" i="2" s="1"/>
  <c r="F243" i="2" s="1"/>
  <c r="G9" i="1"/>
  <c r="I108" i="2"/>
  <c r="J82" i="2"/>
  <c r="I78" i="2"/>
  <c r="I121" i="2"/>
  <c r="G93" i="2"/>
  <c r="I93" i="2" s="1"/>
  <c r="I14" i="2"/>
  <c r="I10" i="2"/>
  <c r="I44" i="2"/>
  <c r="I36" i="2"/>
  <c r="I11" i="2"/>
  <c r="H52" i="2"/>
  <c r="H8" i="2" s="1"/>
  <c r="G29" i="2"/>
  <c r="I29" i="2" s="1"/>
  <c r="G126" i="2"/>
  <c r="G125" i="2" s="1"/>
  <c r="B171" i="2"/>
  <c r="J152" i="2"/>
  <c r="G15" i="2"/>
  <c r="I94" i="2"/>
  <c r="I86" i="2"/>
  <c r="I47" i="2"/>
  <c r="I43" i="2"/>
  <c r="I39" i="2"/>
  <c r="I35" i="2"/>
  <c r="I24" i="2"/>
  <c r="J33" i="2"/>
  <c r="I19" i="2"/>
  <c r="J23" i="2"/>
  <c r="G33" i="2"/>
  <c r="I33" i="2" s="1"/>
  <c r="B24" i="1"/>
  <c r="B46" i="1" s="1"/>
  <c r="H33" i="1"/>
  <c r="G10" i="1"/>
  <c r="J191" i="2"/>
  <c r="J218" i="2"/>
  <c r="J216" i="2" s="1"/>
  <c r="L191" i="2"/>
  <c r="H171" i="2"/>
  <c r="H127" i="2" s="1"/>
  <c r="H126" i="2" s="1"/>
  <c r="H125" i="2" s="1"/>
  <c r="J148" i="2"/>
  <c r="I119" i="2"/>
  <c r="I118" i="2"/>
  <c r="I90" i="2"/>
  <c r="I27" i="2"/>
  <c r="I22" i="2"/>
  <c r="I18" i="2"/>
  <c r="J175" i="2"/>
  <c r="D171" i="2"/>
  <c r="B127" i="2"/>
  <c r="B126" i="2" s="1"/>
  <c r="B243" i="2" s="1"/>
  <c r="I114" i="2"/>
  <c r="I113" i="2"/>
  <c r="I107" i="2"/>
  <c r="I103" i="2"/>
  <c r="G23" i="2"/>
  <c r="I23" i="2" s="1"/>
  <c r="I92" i="2"/>
  <c r="I88" i="2"/>
  <c r="I84" i="2"/>
  <c r="I31" i="2"/>
  <c r="I25" i="2"/>
  <c r="E7" i="2"/>
  <c r="E123" i="2" s="1"/>
  <c r="E243" i="2" s="1"/>
  <c r="J29" i="2"/>
  <c r="H34" i="3"/>
  <c r="L135" i="2"/>
  <c r="L134" i="2" s="1"/>
  <c r="D134" i="2"/>
  <c r="D127" i="2" s="1"/>
  <c r="D126" i="2" s="1"/>
  <c r="D243" i="2" s="1"/>
  <c r="J120" i="2"/>
  <c r="I120" i="2"/>
  <c r="L233" i="2"/>
  <c r="L232" i="2" s="1"/>
  <c r="J232" i="2"/>
  <c r="L175" i="2"/>
  <c r="J98" i="2"/>
  <c r="I98" i="2"/>
  <c r="J73" i="2"/>
  <c r="J72" i="2" s="1"/>
  <c r="G72" i="2"/>
  <c r="I72" i="2" s="1"/>
  <c r="I73" i="2"/>
  <c r="I15" i="2"/>
  <c r="J9" i="2"/>
  <c r="I9" i="2"/>
  <c r="G116" i="2"/>
  <c r="I116" i="2" s="1"/>
  <c r="J117" i="2"/>
  <c r="J116" i="2" s="1"/>
  <c r="G111" i="2"/>
  <c r="J112" i="2"/>
  <c r="J100" i="2"/>
  <c r="J99" i="2" s="1"/>
  <c r="G99" i="2"/>
  <c r="I99" i="2" s="1"/>
  <c r="I100" i="2"/>
  <c r="I55" i="2"/>
  <c r="I54" i="2"/>
  <c r="J53" i="2"/>
  <c r="J57" i="2"/>
  <c r="J56" i="2" s="1"/>
  <c r="G56" i="2"/>
  <c r="I56" i="2" s="1"/>
  <c r="I57" i="2"/>
  <c r="D17" i="1"/>
  <c r="G17" i="1" s="1"/>
  <c r="H18" i="1"/>
  <c r="H17" i="1" s="1"/>
  <c r="D12" i="1"/>
  <c r="H13" i="1"/>
  <c r="H12" i="1" s="1"/>
  <c r="G18" i="1"/>
  <c r="H26" i="1"/>
  <c r="E26" i="1"/>
  <c r="E12" i="1"/>
  <c r="G13" i="1"/>
  <c r="D8" i="1"/>
  <c r="G8" i="1" s="1"/>
  <c r="H8" i="1"/>
  <c r="J127" i="2" l="1"/>
  <c r="J126" i="2" s="1"/>
  <c r="J125" i="2" s="1"/>
  <c r="J171" i="2"/>
  <c r="H24" i="1"/>
  <c r="H46" i="1" s="1"/>
  <c r="L171" i="2"/>
  <c r="L127" i="2" s="1"/>
  <c r="L126" i="2" s="1"/>
  <c r="L243" i="2" s="1"/>
  <c r="J111" i="2"/>
  <c r="J52" i="2"/>
  <c r="J8" i="2" s="1"/>
  <c r="J97" i="2"/>
  <c r="H7" i="2"/>
  <c r="G52" i="2"/>
  <c r="I111" i="2"/>
  <c r="G97" i="2"/>
  <c r="I97" i="2" s="1"/>
  <c r="G12" i="1"/>
  <c r="E24" i="1"/>
  <c r="E46" i="1" s="1"/>
  <c r="D24" i="1"/>
  <c r="D46" i="1" s="1"/>
  <c r="G8" i="2" l="1"/>
  <c r="I52" i="2"/>
  <c r="H123" i="2"/>
  <c r="J7" i="2"/>
  <c r="J123" i="2" s="1"/>
  <c r="J243" i="2" s="1"/>
  <c r="G46" i="1"/>
  <c r="G24" i="1"/>
  <c r="G7" i="2" l="1"/>
  <c r="I8" i="2"/>
  <c r="H243" i="2"/>
  <c r="G123" i="2" l="1"/>
  <c r="I7" i="2"/>
  <c r="G243" i="2" l="1"/>
  <c r="I123" i="2"/>
  <c r="I243" i="2" l="1"/>
</calcChain>
</file>

<file path=xl/comments1.xml><?xml version="1.0" encoding="utf-8"?>
<comments xmlns="http://schemas.openxmlformats.org/spreadsheetml/2006/main">
  <authors>
    <author>Olivia Regner</author>
  </authors>
  <commentList>
    <comment ref="B225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<sst xmlns="http://schemas.openxmlformats.org/spreadsheetml/2006/main" count="869" uniqueCount="334">
  <si>
    <t>STATUS OF CY 2017 BUDGET PROGRAM</t>
  </si>
  <si>
    <t>(In Thousand Pesos)</t>
  </si>
  <si>
    <t>PARTICULARS</t>
  </si>
  <si>
    <t>2017 PROGRAM</t>
  </si>
  <si>
    <t xml:space="preserve">ALLOTMENT RELEASES </t>
  </si>
  <si>
    <t>% of Releases Over Program</t>
  </si>
  <si>
    <t xml:space="preserve">BALANCE                 </t>
  </si>
  <si>
    <t xml:space="preserve">   A. GAA - R.A. 10924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</si>
  <si>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</si>
  <si>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</si>
  <si>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</si>
  <si>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</si>
  <si>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>*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</si>
  <si>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</si>
  <si>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</si>
  <si>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</si>
  <si>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</si>
  <si>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</si>
  <si>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</si>
  <si>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</si>
  <si>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</si>
  <si>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</si>
  <si>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</si>
  <si>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</si>
  <si>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</si>
  <si>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**</t>
  </si>
  <si>
    <t>CONTINUING APPRO., R.A. 10717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</si>
  <si>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</si>
  <si>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</si>
  <si>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</si>
  <si>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</si>
  <si>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</si>
  <si>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</si>
  <si>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</si>
  <si>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</si>
  <si>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</si>
  <si>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</si>
  <si>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</si>
  <si>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</si>
  <si>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</si>
  <si>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</si>
  <si>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</si>
  <si>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NOTES:</t>
  </si>
  <si>
    <t>*  Pertains to additional requirement for RLIP of various agencies corresponding to the newly-created/filled up positions</t>
  </si>
  <si>
    <t xml:space="preserve">** Authorized appropriations, which are being accommodated within the year's expenditure program. </t>
  </si>
  <si>
    <t>2016 Continuing Appro.</t>
  </si>
  <si>
    <t>Adjustments</t>
  </si>
  <si>
    <t>CY 2017 PROGRAM</t>
  </si>
  <si>
    <t>RELEASES</t>
  </si>
  <si>
    <t>BALANCE</t>
  </si>
  <si>
    <t>UNRELEASED
CONT.</t>
  </si>
  <si>
    <t>Program</t>
  </si>
  <si>
    <t>Adjusted Program</t>
  </si>
  <si>
    <t>A. GAA-R.A. 10924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</si>
  <si>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</si>
  <si>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</si>
  <si>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</si>
  <si>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</si>
  <si>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</si>
  <si>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</si>
  <si>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</si>
  <si>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</si>
  <si>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</si>
  <si>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</si>
  <si>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</si>
  <si>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</si>
  <si>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</si>
  <si>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</si>
  <si>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</si>
  <si>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</si>
  <si>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</si>
  <si>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</si>
  <si>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</si>
  <si>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</si>
  <si>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</si>
  <si>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</si>
  <si>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</si>
  <si>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</si>
  <si>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</si>
  <si>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</si>
  <si>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</si>
  <si>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</si>
  <si>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</si>
  <si>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</si>
  <si>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</si>
  <si>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</si>
  <si>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</si>
  <si>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</si>
  <si>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</si>
  <si>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</si>
  <si>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</si>
  <si>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</si>
  <si>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</si>
  <si>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</si>
  <si>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</si>
  <si>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</si>
  <si>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</si>
  <si>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</si>
  <si>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</si>
  <si>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</si>
  <si>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</si>
  <si>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</si>
  <si>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</si>
  <si>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</si>
  <si>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</si>
  <si>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</si>
  <si>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</si>
  <si>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</si>
  <si>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</si>
  <si>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</si>
  <si>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</si>
  <si>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</si>
  <si>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</si>
  <si>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</si>
  <si>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</si>
  <si>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</si>
  <si>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</si>
  <si>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</si>
  <si>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</si>
  <si>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</si>
  <si>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</si>
  <si>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</si>
  <si>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</si>
  <si>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</si>
  <si>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</si>
  <si>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 PRRC</t>
  </si>
  <si>
    <t xml:space="preserve">        PCW</t>
  </si>
  <si>
    <t xml:space="preserve">         PCW</t>
  </si>
  <si>
    <t xml:space="preserve">        PCC</t>
  </si>
  <si>
    <t xml:space="preserve">         PCC</t>
  </si>
  <si>
    <t xml:space="preserve">        PDEA</t>
  </si>
  <si>
    <t xml:space="preserve">         PDEA</t>
  </si>
  <si>
    <t xml:space="preserve">        Philracom</t>
  </si>
  <si>
    <t xml:space="preserve">         Philracom</t>
  </si>
  <si>
    <t xml:space="preserve">        PSC</t>
  </si>
  <si>
    <t xml:space="preserve">         PSC</t>
  </si>
  <si>
    <t xml:space="preserve">        PCUP</t>
  </si>
  <si>
    <t xml:space="preserve">         PCUP</t>
  </si>
  <si>
    <t xml:space="preserve">        PLLO</t>
  </si>
  <si>
    <t xml:space="preserve">         PLLO</t>
  </si>
  <si>
    <t xml:space="preserve">        PMS</t>
  </si>
  <si>
    <t xml:space="preserve">         PMS</t>
  </si>
  <si>
    <t xml:space="preserve">       TESDA</t>
  </si>
  <si>
    <t xml:space="preserve">        TESDA</t>
  </si>
  <si>
    <t xml:space="preserve">           CO</t>
  </si>
  <si>
    <t xml:space="preserve">           ROs</t>
  </si>
  <si>
    <t xml:space="preserve">   Special Purpose Funds</t>
  </si>
  <si>
    <t>SPFs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</si>
  <si>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</si>
  <si>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</si>
  <si>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</si>
  <si>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</si>
  <si>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</si>
  <si>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</si>
  <si>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</si>
  <si>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</si>
  <si>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</si>
  <si>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</si>
  <si>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</si>
  <si>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</si>
  <si>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</si>
  <si>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</si>
  <si>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</si>
  <si>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</si>
  <si>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</si>
  <si>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</si>
  <si>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</si>
  <si>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</si>
  <si>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</si>
  <si>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</si>
  <si>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</si>
  <si>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</si>
  <si>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</si>
  <si>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</si>
  <si>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</si>
  <si>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</si>
  <si>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</si>
  <si>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</si>
  <si>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</si>
  <si>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</si>
  <si>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</si>
  <si>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</si>
  <si>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</si>
  <si>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10717</t>
  </si>
  <si>
    <t xml:space="preserve">   Departments</t>
  </si>
  <si>
    <t xml:space="preserve">        FDCP</t>
  </si>
  <si>
    <t xml:space="preserve">            Proper</t>
  </si>
  <si>
    <t xml:space="preserve">         TESDA</t>
  </si>
  <si>
    <t xml:space="preserve">    Special Purpose Funds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</si>
  <si>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</si>
  <si>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</si>
  <si>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</si>
  <si>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</si>
  <si>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</si>
  <si>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</si>
  <si>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</si>
  <si>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</si>
  <si>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</si>
  <si>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</si>
  <si>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</si>
  <si>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>CY 2017 PROGRAM ADJUSTMENTS FOR DIRECT RELEASE TO IMPLEMENTING AGENCIES</t>
  </si>
  <si>
    <t>2017 GAA, R.A. 10924</t>
  </si>
  <si>
    <t>(amounts in thousand pesos)</t>
  </si>
  <si>
    <t>FROM:</t>
  </si>
  <si>
    <t>TO:</t>
  </si>
  <si>
    <t>DEPT./
AGENCY</t>
  </si>
  <si>
    <t>ALLOTMENT CLASS</t>
  </si>
  <si>
    <t>IMPLEMENTING DEPT./AGENCY</t>
  </si>
  <si>
    <t>LEGAL BASIS</t>
  </si>
  <si>
    <t>PS</t>
  </si>
  <si>
    <t>MOOE</t>
  </si>
  <si>
    <t>CO</t>
  </si>
  <si>
    <t>OP</t>
  </si>
  <si>
    <t>DILG - OSEC</t>
  </si>
  <si>
    <t>General Management and Supervision</t>
  </si>
  <si>
    <t>Special Provision No. 1 , OP, 2017 GAA , RA 10924</t>
  </si>
  <si>
    <t>DOT - OSEC</t>
  </si>
  <si>
    <t>Tourism Standards Development, Regulation
   and Accreditation</t>
  </si>
  <si>
    <t>DTI - OSEC</t>
  </si>
  <si>
    <t>Identification and assesment of actual business 
  opportunities for Philippine exporters and promoting
   the country as an attractive investment area</t>
  </si>
  <si>
    <t>PCOO-Proper</t>
  </si>
  <si>
    <t>Formulation, coordination and implementation of 
  integrated public information plans and programs</t>
  </si>
  <si>
    <t>Dissemination of developmental information</t>
  </si>
  <si>
    <t>DA-OSEC</t>
  </si>
  <si>
    <t>DPWH-OSEC</t>
  </si>
  <si>
    <t>For the implementation of Farm-to-Market Roads</t>
  </si>
  <si>
    <t>Special Provision No. 8, DA 2017 GAA, 
  R.A. 10924</t>
  </si>
  <si>
    <t>DepEd-OSEC</t>
  </si>
  <si>
    <t>Provision and Maintenance of Basic Education
  Facilities</t>
  </si>
  <si>
    <t>Special Provision No. 4, DepEd, 2017 GAA, 
  R.A. 10924</t>
  </si>
  <si>
    <t>DICT-OSEC</t>
  </si>
  <si>
    <t>To effect adjustments relative to FY 2017 
   Personnel Services requirements of transferred 
   personnel from DICT-OSEC for the period of 
   September to December, 2017.</t>
  </si>
  <si>
    <t>DILG-BJMP</t>
  </si>
  <si>
    <t>DOST-OSEC</t>
  </si>
  <si>
    <t>DOTr-OSEC</t>
  </si>
  <si>
    <t>DSWD-OSEC</t>
  </si>
  <si>
    <t>ARMM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</si>
  <si>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</si>
  <si>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</si>
  <si>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</si>
  <si>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</si>
  <si>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</si>
  <si>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 xml:space="preserve">    AFP Modernization Program (Revalidation)</t>
  </si>
  <si>
    <t>CY 2017 ALLOTMENT RELEASES</t>
  </si>
  <si>
    <t>ALL SOURCES</t>
  </si>
  <si>
    <t>NEW GAA - R.A. 10924</t>
  </si>
  <si>
    <t>Automatic Appropriations</t>
  </si>
  <si>
    <t>Unprogrammed Appropriations</t>
  </si>
  <si>
    <t>Continuing Appropriations,
R.A. 10717</t>
  </si>
  <si>
    <t xml:space="preserve">TOTAL </t>
  </si>
  <si>
    <t>Regular</t>
  </si>
  <si>
    <t>Special Purpose Funds</t>
  </si>
  <si>
    <t>Total</t>
  </si>
  <si>
    <t>Department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</si>
  <si>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</si>
  <si>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</si>
  <si>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</si>
  <si>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</si>
  <si>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</si>
  <si>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</si>
  <si>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</si>
  <si>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</si>
  <si>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</si>
  <si>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</si>
  <si>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</si>
  <si>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</si>
  <si>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</si>
  <si>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</si>
  <si>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</si>
  <si>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</si>
  <si>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</si>
  <si>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</si>
  <si>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</si>
  <si>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</si>
  <si>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</si>
  <si>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</si>
  <si>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</si>
  <si>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</si>
  <si>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</si>
  <si>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</si>
  <si>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</si>
  <si>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</si>
  <si>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</si>
  <si>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</si>
  <si>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</si>
  <si>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</si>
  <si>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</si>
  <si>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</si>
  <si>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</si>
  <si>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</si>
  <si>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</si>
  <si>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</si>
  <si>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</si>
  <si>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</si>
  <si>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</si>
  <si>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</si>
  <si>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</si>
  <si>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10924</t>
  </si>
  <si>
    <t>Allocation to LGUs</t>
  </si>
  <si>
    <t>Miscellaneous 
Personnel 
Benefits Fund</t>
  </si>
  <si>
    <t>CONTINUING  APPROPRIATIONS-R.A. 10717</t>
  </si>
  <si>
    <t>REGULAR</t>
  </si>
  <si>
    <t>SUB-TOTAL SPFs</t>
  </si>
  <si>
    <t>GRAND TOTAL</t>
  </si>
  <si>
    <t xml:space="preserve">       DOTC</t>
  </si>
  <si>
    <t xml:space="preserve">         OMB </t>
  </si>
  <si>
    <t xml:space="preserve">      LGUs </t>
  </si>
  <si>
    <t xml:space="preserve">     MMDA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</si>
  <si>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</si>
  <si>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</si>
  <si>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</si>
  <si>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</si>
  <si>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</si>
  <si>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</si>
  <si>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</si>
  <si>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</si>
  <si>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</si>
  <si>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</si>
  <si>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</si>
  <si>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</si>
  <si>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</si>
  <si>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</si>
  <si>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OEOs</t>
  </si>
  <si>
    <t>Support to Foreign-Assisted Projects</t>
  </si>
  <si>
    <t>Capability Enhancement Program</t>
  </si>
  <si>
    <t>Support for Infrastructure Projects and Social Programs</t>
  </si>
  <si>
    <t>Risk Management Program</t>
  </si>
  <si>
    <t>General Fund Adjustments-for the Other Agencies</t>
  </si>
  <si>
    <t>General Fund Adjustments-for the Share of ARMM</t>
  </si>
  <si>
    <t>Rehabilitation and Reconstruction Fund</t>
  </si>
  <si>
    <t xml:space="preserve">             CO</t>
  </si>
  <si>
    <t xml:space="preserve">             ROs</t>
  </si>
  <si>
    <t xml:space="preserve">       MMDA</t>
  </si>
  <si>
    <t>JANUARY 1-AUGUST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</si>
</sst>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2"/>
      <name val="Arial Narrow"/>
      <family val="2"/>
    </font>
    <font>
      <sz val="10"/>
      <color theme="4" tint="-0.249977111117893"/>
      <name val="Arial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0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1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1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1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1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2" xfId="2" applyNumberFormat="1" applyFont="1" applyBorder="1" applyAlignment="1">
      <alignment horizontal="center"/>
    </xf>
    <xf numFmtId="164" fontId="6" fillId="0" borderId="6" xfId="1" applyNumberFormat="1" applyFont="1" applyFill="1" applyBorder="1" applyAlignment="1">
      <alignment horizontal="center" wrapText="1"/>
    </xf>
    <xf numFmtId="165" fontId="2" fillId="0" borderId="11" xfId="2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164" fontId="2" fillId="0" borderId="7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4" borderId="5" xfId="1" applyNumberFormat="1" applyFont="1" applyFill="1" applyBorder="1"/>
    <xf numFmtId="164" fontId="3" fillId="4" borderId="11" xfId="1" applyNumberFormat="1" applyFont="1" applyFill="1" applyBorder="1"/>
    <xf numFmtId="164" fontId="5" fillId="4" borderId="0" xfId="1" applyNumberFormat="1" applyFont="1" applyFill="1" applyBorder="1"/>
    <xf numFmtId="165" fontId="3" fillId="4" borderId="11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11" xfId="1" applyNumberFormat="1" applyFont="1" applyBorder="1" applyAlignment="1">
      <alignment horizontal="left"/>
    </xf>
    <xf numFmtId="164" fontId="3" fillId="0" borderId="11" xfId="1" applyNumberFormat="1" applyFont="1" applyFill="1" applyBorder="1"/>
    <xf numFmtId="164" fontId="5" fillId="0" borderId="0" xfId="1" applyNumberFormat="1" applyFont="1" applyFill="1" applyBorder="1"/>
    <xf numFmtId="165" fontId="3" fillId="0" borderId="11" xfId="2" applyNumberFormat="1" applyFont="1" applyFill="1" applyBorder="1" applyAlignment="1">
      <alignment horizontal="center"/>
    </xf>
    <xf numFmtId="165" fontId="2" fillId="0" borderId="11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left"/>
    </xf>
    <xf numFmtId="165" fontId="3" fillId="0" borderId="11" xfId="2" applyNumberFormat="1" applyFont="1" applyBorder="1" applyAlignment="1">
      <alignment horizontal="center"/>
    </xf>
    <xf numFmtId="164" fontId="2" fillId="0" borderId="13" xfId="1" applyNumberFormat="1" applyFont="1" applyFill="1" applyBorder="1"/>
    <xf numFmtId="164" fontId="2" fillId="0" borderId="11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3" fillId="4" borderId="14" xfId="1" applyNumberFormat="1" applyFont="1" applyFill="1" applyBorder="1" applyAlignment="1">
      <alignment vertical="center"/>
    </xf>
    <xf numFmtId="164" fontId="3" fillId="4" borderId="15" xfId="1" applyNumberFormat="1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165" fontId="3" fillId="4" borderId="15" xfId="2" applyNumberFormat="1" applyFont="1" applyFill="1" applyBorder="1" applyAlignment="1">
      <alignment horizontal="center" vertical="center"/>
    </xf>
    <xf numFmtId="164" fontId="3" fillId="4" borderId="17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/>
    <xf numFmtId="164" fontId="7" fillId="5" borderId="0" xfId="1" applyNumberFormat="1" applyFont="1" applyFill="1" applyBorder="1" applyAlignment="1">
      <alignment horizontal="left"/>
    </xf>
    <xf numFmtId="164" fontId="2" fillId="5" borderId="0" xfId="1" applyNumberFormat="1" applyFont="1" applyFill="1" applyBorder="1" applyAlignment="1">
      <alignment horizontal="left"/>
    </xf>
    <xf numFmtId="165" fontId="2" fillId="5" borderId="0" xfId="2" applyNumberFormat="1" applyFont="1" applyFill="1" applyBorder="1" applyAlignment="1">
      <alignment horizontal="center"/>
    </xf>
    <xf numFmtId="164" fontId="2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horizontal="center" wrapText="1"/>
    </xf>
    <xf numFmtId="164" fontId="2" fillId="5" borderId="0" xfId="1" applyNumberFormat="1" applyFont="1" applyFill="1" applyAlignment="1"/>
    <xf numFmtId="164" fontId="7" fillId="5" borderId="0" xfId="1" applyNumberFormat="1" applyFont="1" applyFill="1" applyBorder="1" applyAlignment="1">
      <alignment horizontal="left" wrapTex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3" fillId="4" borderId="18" xfId="3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0" fontId="2" fillId="4" borderId="0" xfId="3" applyFont="1" applyFill="1"/>
    <xf numFmtId="0" fontId="2" fillId="0" borderId="0" xfId="3" applyFont="1" applyFill="1"/>
    <xf numFmtId="164" fontId="3" fillId="4" borderId="11" xfId="1" applyNumberFormat="1" applyFont="1" applyFill="1" applyBorder="1" applyAlignment="1">
      <alignment horizontal="center" vertical="center" wrapText="1"/>
    </xf>
    <xf numFmtId="164" fontId="3" fillId="6" borderId="11" xfId="1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11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1" xfId="5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0" fontId="2" fillId="0" borderId="11" xfId="5" applyFont="1" applyFill="1" applyBorder="1" applyAlignment="1">
      <alignment horizontal="left" indent="2"/>
    </xf>
    <xf numFmtId="164" fontId="2" fillId="0" borderId="11" xfId="1" applyNumberFormat="1" applyFont="1" applyFill="1" applyBorder="1" applyAlignment="1">
      <alignment horizontal="left" indent="2"/>
    </xf>
    <xf numFmtId="164" fontId="2" fillId="0" borderId="13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1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3" fillId="4" borderId="10" xfId="1" applyNumberFormat="1" applyFont="1" applyFill="1" applyBorder="1"/>
    <xf numFmtId="164" fontId="3" fillId="4" borderId="24" xfId="1" applyNumberFormat="1" applyFont="1" applyFill="1" applyBorder="1"/>
    <xf numFmtId="164" fontId="3" fillId="4" borderId="25" xfId="1" applyNumberFormat="1" applyFont="1" applyFill="1" applyBorder="1"/>
    <xf numFmtId="165" fontId="3" fillId="4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3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left"/>
    </xf>
    <xf numFmtId="164" fontId="3" fillId="0" borderId="9" xfId="1" applyNumberFormat="1" applyFont="1" applyFill="1" applyBorder="1"/>
    <xf numFmtId="164" fontId="3" fillId="0" borderId="5" xfId="1" applyNumberFormat="1" applyFont="1" applyBorder="1" applyAlignment="1">
      <alignment horizontal="left" indent="1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11" xfId="6" applyNumberFormat="1" applyFont="1" applyBorder="1" applyAlignment="1">
      <alignment horizontal="center"/>
    </xf>
    <xf numFmtId="164" fontId="8" fillId="0" borderId="5" xfId="6" applyNumberFormat="1" applyFont="1" applyFill="1" applyBorder="1" applyAlignment="1">
      <alignment horizontal="left"/>
    </xf>
    <xf numFmtId="164" fontId="8" fillId="0" borderId="11" xfId="6" applyNumberFormat="1" applyFont="1" applyBorder="1" applyAlignment="1">
      <alignment horizontal="center"/>
    </xf>
    <xf numFmtId="164" fontId="2" fillId="0" borderId="10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5" fontId="3" fillId="0" borderId="9" xfId="2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5" fontId="2" fillId="0" borderId="6" xfId="2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13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13" xfId="1" applyNumberFormat="1" applyFont="1" applyBorder="1" applyAlignment="1">
      <alignment horizontal="left" indent="1"/>
    </xf>
    <xf numFmtId="164" fontId="2" fillId="0" borderId="6" xfId="1" applyNumberFormat="1" applyFont="1" applyBorder="1"/>
    <xf numFmtId="0" fontId="3" fillId="0" borderId="14" xfId="3" applyFont="1" applyFill="1" applyBorder="1" applyAlignment="1">
      <alignment horizontal="center"/>
    </xf>
    <xf numFmtId="164" fontId="3" fillId="4" borderId="14" xfId="1" applyNumberFormat="1" applyFont="1" applyFill="1" applyBorder="1" applyAlignment="1">
      <alignment horizontal="left"/>
    </xf>
    <xf numFmtId="164" fontId="3" fillId="3" borderId="14" xfId="1" applyNumberFormat="1" applyFont="1" applyFill="1" applyBorder="1" applyAlignment="1">
      <alignment horizontal="left"/>
    </xf>
    <xf numFmtId="164" fontId="3" fillId="3" borderId="15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6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3" fillId="0" borderId="0" xfId="3" applyFont="1" applyFill="1" applyBorder="1" applyAlignment="1">
      <alignment horizontal="left"/>
    </xf>
    <xf numFmtId="164" fontId="3" fillId="0" borderId="0" xfId="3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11" fillId="2" borderId="0" xfId="4" applyNumberFormat="1" applyFont="1" applyFill="1"/>
    <xf numFmtId="164" fontId="2" fillId="5" borderId="0" xfId="4" applyNumberFormat="1" applyFont="1" applyFill="1"/>
    <xf numFmtId="164" fontId="12" fillId="2" borderId="0" xfId="4" applyNumberFormat="1" applyFont="1" applyFill="1"/>
    <xf numFmtId="164" fontId="4" fillId="2" borderId="0" xfId="4" applyNumberFormat="1" applyFont="1" applyFill="1"/>
    <xf numFmtId="164" fontId="3" fillId="7" borderId="12" xfId="4" applyNumberFormat="1" applyFont="1" applyFill="1" applyBorder="1" applyAlignment="1">
      <alignment horizontal="center" vertical="center" wrapText="1"/>
    </xf>
    <xf numFmtId="164" fontId="3" fillId="7" borderId="1" xfId="4" applyNumberFormat="1" applyFont="1" applyFill="1" applyBorder="1" applyAlignment="1">
      <alignment horizontal="center" vertical="center"/>
    </xf>
    <xf numFmtId="164" fontId="3" fillId="5" borderId="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3" xfId="4" applyNumberFormat="1" applyFont="1" applyFill="1" applyBorder="1" applyAlignment="1">
      <alignment horizontal="center" vertical="center"/>
    </xf>
    <xf numFmtId="164" fontId="3" fillId="0" borderId="4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left" vertical="center" indent="2"/>
    </xf>
    <xf numFmtId="164" fontId="11" fillId="0" borderId="0" xfId="4" applyNumberFormat="1" applyFont="1" applyFill="1" applyBorder="1" applyAlignment="1">
      <alignment horizontal="center" vertical="center"/>
    </xf>
    <xf numFmtId="164" fontId="2" fillId="0" borderId="0" xfId="4" applyNumberFormat="1" applyFont="1" applyBorder="1"/>
    <xf numFmtId="164" fontId="3" fillId="0" borderId="5" xfId="4" applyNumberFormat="1" applyFont="1" applyFill="1" applyBorder="1" applyAlignment="1">
      <alignment horizontal="left" indent="5"/>
    </xf>
    <xf numFmtId="164" fontId="2" fillId="0" borderId="0" xfId="4" applyNumberFormat="1" applyFont="1" applyFill="1" applyBorder="1" applyAlignment="1">
      <alignment horizontal="center" vertical="center"/>
    </xf>
    <xf numFmtId="164" fontId="2" fillId="0" borderId="6" xfId="4" applyNumberFormat="1" applyFont="1" applyFill="1" applyBorder="1" applyAlignment="1">
      <alignment horizontal="center" vertical="center"/>
    </xf>
    <xf numFmtId="164" fontId="2" fillId="5" borderId="0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/>
    </xf>
    <xf numFmtId="164" fontId="2" fillId="0" borderId="6" xfId="4" applyNumberFormat="1" applyFont="1" applyFill="1" applyBorder="1" applyAlignment="1">
      <alignment horizontal="center"/>
    </xf>
    <xf numFmtId="164" fontId="2" fillId="0" borderId="6" xfId="4" applyNumberFormat="1" applyFont="1" applyFill="1" applyBorder="1" applyAlignment="1"/>
    <xf numFmtId="164" fontId="13" fillId="0" borderId="5" xfId="4" applyNumberFormat="1" applyFont="1" applyFill="1" applyBorder="1" applyAlignment="1">
      <alignment horizontal="center" vertical="center" wrapText="1"/>
    </xf>
    <xf numFmtId="164" fontId="2" fillId="0" borderId="5" xfId="4" applyNumberFormat="1" applyFont="1" applyFill="1" applyBorder="1" applyAlignment="1">
      <alignment horizontal="left" vertical="top" indent="1"/>
    </xf>
    <xf numFmtId="164" fontId="2" fillId="0" borderId="0" xfId="4" applyNumberFormat="1" applyFont="1" applyFill="1" applyBorder="1" applyAlignment="1">
      <alignment horizontal="center" vertical="top"/>
    </xf>
    <xf numFmtId="164" fontId="2" fillId="0" borderId="6" xfId="4" applyNumberFormat="1" applyFont="1" applyFill="1" applyBorder="1" applyAlignment="1">
      <alignment horizontal="center" vertical="top"/>
    </xf>
    <xf numFmtId="164" fontId="2" fillId="0" borderId="6" xfId="4" applyNumberFormat="1" applyFont="1" applyFill="1" applyBorder="1" applyAlignment="1">
      <alignment vertical="top" wrapText="1"/>
    </xf>
    <xf numFmtId="164" fontId="2" fillId="0" borderId="5" xfId="4" applyNumberFormat="1" applyFont="1" applyFill="1" applyBorder="1" applyAlignment="1">
      <alignment horizontal="left" vertical="center" wrapText="1" indent="6"/>
    </xf>
    <xf numFmtId="164" fontId="2" fillId="0" borderId="6" xfId="4" applyNumberFormat="1" applyFont="1" applyBorder="1"/>
    <xf numFmtId="164" fontId="2" fillId="0" borderId="6" xfId="4" applyNumberFormat="1" applyFont="1" applyFill="1" applyBorder="1" applyAlignment="1">
      <alignment horizontal="left" vertical="top" wrapText="1"/>
    </xf>
    <xf numFmtId="164" fontId="2" fillId="5" borderId="0" xfId="4" applyNumberFormat="1" applyFont="1" applyFill="1" applyBorder="1" applyAlignment="1">
      <alignment horizontal="center"/>
    </xf>
    <xf numFmtId="164" fontId="2" fillId="0" borderId="8" xfId="4" applyNumberFormat="1" applyFont="1" applyFill="1" applyBorder="1" applyAlignment="1">
      <alignment horizontal="center"/>
    </xf>
    <xf numFmtId="164" fontId="2" fillId="0" borderId="9" xfId="4" applyNumberFormat="1" applyFont="1" applyFill="1" applyBorder="1" applyAlignment="1">
      <alignment horizontal="center"/>
    </xf>
    <xf numFmtId="164" fontId="3" fillId="0" borderId="6" xfId="4" applyNumberFormat="1" applyFont="1" applyFill="1" applyBorder="1" applyAlignment="1">
      <alignment horizontal="left" indent="4"/>
    </xf>
    <xf numFmtId="164" fontId="2" fillId="0" borderId="5" xfId="4" applyNumberFormat="1" applyFont="1" applyFill="1" applyBorder="1" applyAlignment="1">
      <alignment horizontal="center" vertical="center"/>
    </xf>
    <xf numFmtId="164" fontId="2" fillId="0" borderId="6" xfId="4" applyNumberFormat="1" applyFont="1" applyFill="1" applyBorder="1" applyAlignment="1">
      <alignment horizontal="left" wrapText="1"/>
    </xf>
    <xf numFmtId="164" fontId="13" fillId="0" borderId="0" xfId="4" applyNumberFormat="1" applyFont="1" applyFill="1" applyBorder="1" applyAlignment="1">
      <alignment vertical="center" wrapText="1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0" xfId="4" applyNumberFormat="1" applyFont="1" applyFill="1" applyBorder="1" applyAlignment="1">
      <alignment vertical="top"/>
    </xf>
    <xf numFmtId="164" fontId="3" fillId="0" borderId="6" xfId="4" applyNumberFormat="1" applyFont="1" applyFill="1" applyBorder="1" applyAlignment="1">
      <alignment vertical="top"/>
    </xf>
    <xf numFmtId="164" fontId="3" fillId="5" borderId="0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vertical="top" wrapText="1"/>
    </xf>
    <xf numFmtId="164" fontId="2" fillId="0" borderId="0" xfId="4" applyNumberFormat="1" applyFont="1" applyAlignment="1"/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5" borderId="0" xfId="4" applyNumberFormat="1" applyFont="1" applyFill="1" applyBorder="1" applyAlignment="1">
      <alignment vertical="center"/>
    </xf>
    <xf numFmtId="164" fontId="2" fillId="0" borderId="5" xfId="4" applyNumberFormat="1" applyFont="1" applyFill="1" applyBorder="1" applyAlignment="1">
      <alignment horizontal="left" vertical="center" indent="1"/>
    </xf>
    <xf numFmtId="164" fontId="2" fillId="0" borderId="0" xfId="4" applyNumberFormat="1" applyFont="1" applyFill="1" applyBorder="1" applyAlignment="1">
      <alignment vertical="center" wrapText="1"/>
    </xf>
    <xf numFmtId="164" fontId="2" fillId="0" borderId="0" xfId="4" applyNumberFormat="1" applyFont="1" applyFill="1" applyBorder="1" applyAlignment="1">
      <alignment horizontal="left"/>
    </xf>
    <xf numFmtId="164" fontId="2" fillId="5" borderId="0" xfId="4" applyNumberFormat="1" applyFont="1" applyFill="1" applyBorder="1" applyAlignment="1"/>
    <xf numFmtId="164" fontId="3" fillId="0" borderId="5" xfId="4" applyNumberFormat="1" applyFont="1" applyFill="1" applyBorder="1" applyAlignment="1">
      <alignment horizontal="left" indent="1"/>
    </xf>
    <xf numFmtId="164" fontId="3" fillId="0" borderId="0" xfId="4" applyNumberFormat="1" applyFont="1" applyFill="1" applyBorder="1" applyAlignment="1">
      <alignment horizontal="left"/>
    </xf>
    <xf numFmtId="164" fontId="3" fillId="0" borderId="6" xfId="4" applyNumberFormat="1" applyFont="1" applyFill="1" applyBorder="1" applyAlignment="1"/>
    <xf numFmtId="164" fontId="3" fillId="0" borderId="8" xfId="4" applyNumberFormat="1" applyFont="1" applyFill="1" applyBorder="1" applyAlignment="1">
      <alignment horizontal="left"/>
    </xf>
    <xf numFmtId="164" fontId="3" fillId="0" borderId="9" xfId="4" applyNumberFormat="1" applyFont="1" applyFill="1" applyBorder="1" applyAlignment="1"/>
    <xf numFmtId="164" fontId="2" fillId="0" borderId="11" xfId="4" applyNumberFormat="1" applyFont="1" applyFill="1" applyBorder="1" applyAlignment="1">
      <alignment vertical="center" wrapText="1"/>
    </xf>
    <xf numFmtId="164" fontId="2" fillId="0" borderId="11" xfId="4" applyNumberFormat="1" applyFont="1" applyFill="1" applyBorder="1" applyAlignment="1">
      <alignment horizontal="left" vertical="center" wrapText="1"/>
    </xf>
    <xf numFmtId="164" fontId="3" fillId="0" borderId="5" xfId="4" applyNumberFormat="1" applyFont="1" applyFill="1" applyBorder="1" applyAlignment="1">
      <alignment horizontal="left" vertical="top" wrapText="1" indent="1"/>
    </xf>
    <xf numFmtId="49" fontId="2" fillId="0" borderId="6" xfId="4" applyNumberFormat="1" applyFont="1" applyBorder="1" applyAlignment="1">
      <alignment wrapText="1"/>
    </xf>
    <xf numFmtId="164" fontId="2" fillId="0" borderId="5" xfId="4" applyNumberFormat="1" applyFont="1" applyFill="1" applyBorder="1" applyAlignment="1">
      <alignment horizontal="left" vertical="center" wrapText="1" indent="5"/>
    </xf>
    <xf numFmtId="164" fontId="2" fillId="0" borderId="6" xfId="4" applyNumberFormat="1" applyFont="1" applyFill="1" applyBorder="1" applyAlignment="1">
      <alignment vertical="center" wrapText="1"/>
    </xf>
    <xf numFmtId="164" fontId="12" fillId="0" borderId="0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6" xfId="4" applyNumberFormat="1" applyFont="1" applyFill="1" applyBorder="1" applyAlignment="1">
      <alignment horizontal="right" vertical="top"/>
    </xf>
    <xf numFmtId="164" fontId="3" fillId="5" borderId="0" xfId="4" applyNumberFormat="1" applyFont="1" applyFill="1" applyBorder="1" applyAlignment="1">
      <alignment horizontal="right" vertical="top"/>
    </xf>
    <xf numFmtId="164" fontId="3" fillId="0" borderId="5" xfId="4" applyNumberFormat="1" applyFont="1" applyFill="1" applyBorder="1" applyAlignment="1">
      <alignment vertical="center"/>
    </xf>
    <xf numFmtId="164" fontId="3" fillId="0" borderId="16" xfId="4" applyNumberFormat="1" applyFont="1" applyFill="1" applyBorder="1" applyAlignment="1">
      <alignment horizontal="center" vertical="center"/>
    </xf>
    <xf numFmtId="164" fontId="3" fillId="0" borderId="17" xfId="4" applyNumberFormat="1" applyFont="1" applyFill="1" applyBorder="1" applyAlignment="1">
      <alignment horizontal="center" vertical="center"/>
    </xf>
    <xf numFmtId="164" fontId="3" fillId="0" borderId="14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11" fillId="0" borderId="8" xfId="4" applyNumberFormat="1" applyFont="1" applyFill="1" applyBorder="1" applyAlignment="1">
      <alignment horizontal="center" vertical="center"/>
    </xf>
    <xf numFmtId="164" fontId="2" fillId="5" borderId="0" xfId="4" applyNumberFormat="1" applyFont="1" applyFill="1" applyBorder="1"/>
    <xf numFmtId="164" fontId="2" fillId="0" borderId="0" xfId="4" applyNumberFormat="1" applyFont="1" applyBorder="1" applyAlignment="1">
      <alignment horizontal="left" indent="1"/>
    </xf>
    <xf numFmtId="164" fontId="2" fillId="0" borderId="0" xfId="4" applyNumberFormat="1" applyFont="1" applyBorder="1" applyAlignment="1"/>
    <xf numFmtId="164" fontId="12" fillId="0" borderId="0" xfId="4" applyNumberFormat="1" applyFont="1" applyBorder="1"/>
    <xf numFmtId="0" fontId="14" fillId="0" borderId="0" xfId="8" applyFont="1" applyBorder="1" applyAlignment="1">
      <alignment wrapText="1"/>
    </xf>
    <xf numFmtId="164" fontId="2" fillId="0" borderId="0" xfId="4" applyNumberFormat="1" applyFont="1" applyAlignment="1">
      <alignment horizontal="left" indent="1"/>
    </xf>
    <xf numFmtId="164" fontId="12" fillId="0" borderId="0" xfId="4" applyNumberFormat="1" applyFont="1"/>
    <xf numFmtId="0" fontId="3" fillId="2" borderId="0" xfId="3" quotePrefix="1" applyFont="1" applyFill="1" applyAlignment="1">
      <alignment horizontal="left"/>
    </xf>
    <xf numFmtId="0" fontId="2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164" fontId="3" fillId="2" borderId="0" xfId="3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3" quotePrefix="1" applyNumberFormat="1" applyFont="1" applyFill="1" applyAlignment="1">
      <alignment horizontal="left"/>
    </xf>
    <xf numFmtId="0" fontId="3" fillId="4" borderId="12" xfId="3" applyFont="1" applyFill="1" applyBorder="1" applyAlignment="1">
      <alignment horizontal="center" vertical="center"/>
    </xf>
    <xf numFmtId="164" fontId="3" fillId="4" borderId="21" xfId="3" applyNumberFormat="1" applyFont="1" applyFill="1" applyBorder="1" applyAlignment="1">
      <alignment horizontal="center" vertical="center"/>
    </xf>
    <xf numFmtId="164" fontId="3" fillId="4" borderId="27" xfId="3" applyNumberFormat="1" applyFont="1" applyFill="1" applyBorder="1" applyAlignment="1">
      <alignment horizontal="center" vertical="center"/>
    </xf>
    <xf numFmtId="0" fontId="15" fillId="4" borderId="4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/>
    </xf>
    <xf numFmtId="0" fontId="3" fillId="4" borderId="9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/>
    </xf>
    <xf numFmtId="0" fontId="15" fillId="4" borderId="6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1" xfId="1" applyNumberFormat="1" applyFont="1" applyFill="1" applyBorder="1" applyAlignment="1">
      <alignment vertical="center"/>
    </xf>
    <xf numFmtId="0" fontId="2" fillId="0" borderId="0" xfId="3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horizontal="left"/>
    </xf>
    <xf numFmtId="0" fontId="16" fillId="0" borderId="0" xfId="3" applyFont="1" applyFill="1"/>
    <xf numFmtId="164" fontId="2" fillId="0" borderId="11" xfId="1" quotePrefix="1" applyNumberFormat="1" applyFont="1" applyFill="1" applyBorder="1" applyAlignment="1">
      <alignment horizontal="left"/>
    </xf>
    <xf numFmtId="164" fontId="2" fillId="0" borderId="11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0" fontId="3" fillId="10" borderId="8" xfId="3" applyFont="1" applyFill="1" applyBorder="1" applyAlignment="1">
      <alignment horizontal="center"/>
    </xf>
    <xf numFmtId="164" fontId="3" fillId="10" borderId="14" xfId="1" applyNumberFormat="1" applyFont="1" applyFill="1" applyBorder="1"/>
    <xf numFmtId="164" fontId="3" fillId="10" borderId="15" xfId="1" applyNumberFormat="1" applyFont="1" applyFill="1" applyBorder="1"/>
    <xf numFmtId="164" fontId="3" fillId="10" borderId="16" xfId="1" applyNumberFormat="1" applyFont="1" applyFill="1" applyBorder="1"/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16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10" borderId="12" xfId="1" applyNumberFormat="1" applyFont="1" applyFill="1" applyBorder="1" applyAlignment="1">
      <alignment horizontal="center" vertical="center"/>
    </xf>
    <xf numFmtId="164" fontId="3" fillId="10" borderId="18" xfId="1" applyNumberFormat="1" applyFont="1" applyFill="1" applyBorder="1" applyAlignment="1">
      <alignment horizontal="center" vertical="center" wrapText="1"/>
    </xf>
    <xf numFmtId="164" fontId="17" fillId="10" borderId="18" xfId="1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 applyAlignment="1">
      <alignment horizontal="center" vertical="center" wrapText="1"/>
    </xf>
    <xf numFmtId="164" fontId="3" fillId="1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12" xfId="1" applyNumberFormat="1" applyFont="1" applyBorder="1"/>
    <xf numFmtId="164" fontId="2" fillId="0" borderId="11" xfId="1" quotePrefix="1" applyNumberFormat="1" applyFont="1" applyFill="1" applyBorder="1" applyAlignment="1">
      <alignment horizontal="left" indent="2"/>
    </xf>
    <xf numFmtId="164" fontId="3" fillId="10" borderId="10" xfId="1" applyNumberFormat="1" applyFont="1" applyFill="1" applyBorder="1" applyAlignment="1">
      <alignment horizontal="center"/>
    </xf>
    <xf numFmtId="164" fontId="3" fillId="10" borderId="1" xfId="1" applyNumberFormat="1" applyFont="1" applyFill="1" applyBorder="1" applyAlignment="1">
      <alignment horizontal="center" vertical="center"/>
    </xf>
    <xf numFmtId="164" fontId="15" fillId="10" borderId="18" xfId="1" applyNumberFormat="1" applyFont="1" applyFill="1" applyBorder="1" applyAlignment="1">
      <alignment horizontal="center" vertical="center" wrapText="1"/>
    </xf>
    <xf numFmtId="164" fontId="17" fillId="10" borderId="1" xfId="1" applyNumberFormat="1" applyFont="1" applyFill="1" applyBorder="1" applyAlignment="1">
      <alignment horizontal="center" vertical="center" wrapText="1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/>
    <xf numFmtId="164" fontId="3" fillId="0" borderId="0" xfId="1" applyNumberFormat="1" applyFont="1" applyBorder="1"/>
    <xf numFmtId="164" fontId="15" fillId="10" borderId="1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18" fillId="2" borderId="0" xfId="1" quotePrefix="1" applyNumberFormat="1" applyFont="1" applyFill="1" applyAlignment="1">
      <alignment horizontal="left"/>
    </xf>
    <xf numFmtId="164" fontId="19" fillId="2" borderId="0" xfId="1" applyNumberFormat="1" applyFont="1" applyFill="1"/>
    <xf numFmtId="164" fontId="18" fillId="2" borderId="0" xfId="1" applyNumberFormat="1" applyFont="1" applyFill="1" applyAlignment="1">
      <alignment horizontal="right"/>
    </xf>
    <xf numFmtId="164" fontId="19" fillId="0" borderId="0" xfId="1" applyNumberFormat="1" applyFont="1"/>
    <xf numFmtId="164" fontId="18" fillId="2" borderId="0" xfId="1" applyNumberFormat="1" applyFont="1" applyFill="1" applyAlignment="1">
      <alignment horizontal="left"/>
    </xf>
    <xf numFmtId="164" fontId="18" fillId="4" borderId="12" xfId="1" applyNumberFormat="1" applyFont="1" applyFill="1" applyBorder="1" applyAlignment="1">
      <alignment horizontal="center" vertical="center"/>
    </xf>
    <xf numFmtId="164" fontId="18" fillId="4" borderId="1" xfId="1" applyNumberFormat="1" applyFont="1" applyFill="1" applyBorder="1" applyAlignment="1">
      <alignment horizontal="center" vertical="center" wrapText="1"/>
    </xf>
    <xf numFmtId="164" fontId="18" fillId="4" borderId="27" xfId="1" applyNumberFormat="1" applyFont="1" applyFill="1" applyBorder="1" applyAlignment="1">
      <alignment horizontal="center" vertical="center" wrapText="1"/>
    </xf>
    <xf numFmtId="164" fontId="19" fillId="10" borderId="0" xfId="1" applyNumberFormat="1" applyFont="1" applyFill="1"/>
    <xf numFmtId="164" fontId="20" fillId="0" borderId="11" xfId="1" applyNumberFormat="1" applyFont="1" applyFill="1" applyBorder="1" applyAlignment="1">
      <alignment horizontal="left" vertical="center"/>
    </xf>
    <xf numFmtId="164" fontId="19" fillId="0" borderId="0" xfId="1" applyNumberFormat="1" applyFont="1" applyAlignment="1">
      <alignment vertical="center"/>
    </xf>
    <xf numFmtId="164" fontId="20" fillId="0" borderId="11" xfId="1" applyNumberFormat="1" applyFont="1" applyFill="1" applyBorder="1" applyAlignment="1">
      <alignment horizontal="left"/>
    </xf>
    <xf numFmtId="164" fontId="19" fillId="0" borderId="8" xfId="1" applyNumberFormat="1" applyFont="1" applyBorder="1"/>
    <xf numFmtId="164" fontId="19" fillId="0" borderId="7" xfId="1" applyNumberFormat="1" applyFont="1" applyBorder="1"/>
    <xf numFmtId="164" fontId="2" fillId="0" borderId="11" xfId="1" applyNumberFormat="1" applyFont="1" applyFill="1" applyBorder="1" applyAlignment="1">
      <alignment horizontal="left" vertical="center"/>
    </xf>
    <xf numFmtId="164" fontId="3" fillId="4" borderId="10" xfId="1" applyNumberFormat="1" applyFont="1" applyFill="1" applyBorder="1" applyAlignment="1">
      <alignment horizontal="center" vertical="center"/>
    </xf>
    <xf numFmtId="164" fontId="18" fillId="4" borderId="16" xfId="1" applyNumberFormat="1" applyFont="1" applyFill="1" applyBorder="1" applyAlignment="1">
      <alignment vertical="center"/>
    </xf>
    <xf numFmtId="164" fontId="19" fillId="11" borderId="0" xfId="1" applyNumberFormat="1" applyFont="1" applyFill="1"/>
    <xf numFmtId="164" fontId="19" fillId="0" borderId="0" xfId="1" applyNumberFormat="1" applyFont="1" applyFill="1"/>
  </cellXfs>
  <cellStyles count="9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2276475</xdr:colOff>
      <xdr:row>9</xdr:row>
      <xdr:rowOff>28575</xdr:rowOff>
    </xdr:from>
    <xdr:to>
      <xdr:col>12</xdr:col>
      <xdr:colOff>142875</xdr:colOff>
      <xdr:row>16</xdr:row>
      <xdr:rowOff>171450</xdr:rowOff>
    </xdr:to>
    <xdr:sp macro="" textlink="">
      <xdr:nvSpPr>
        <xdr:cNvPr id="2" name="Right Brace 1"/>
        <xdr:cNvSpPr/>
      </xdr:nvSpPr>
      <xdr:spPr>
        <a:xfrm>
          <a:off x="10306050" y="1781175"/>
          <a:ext cx="152400" cy="2286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PH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7/2017%20MONTHLY%20REPORT/2017%20ALLOTMENT%20REPORT-Aug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7/2017%20MONTHLY%20SCHEDULE/2017%20SCHEDULE-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-BEGINNING OF THE YEAR"/>
      <sheetName val="SPFs Tracking"/>
      <sheetName val="2016Cont."/>
      <sheetName val="2016SPFs"/>
      <sheetName val="NDRRMF"/>
      <sheetName val="B"/>
      <sheetName val="NC-NNC"/>
      <sheetName val="FCR-FLR"/>
      <sheetName val="GAARD"/>
      <sheetName val="agency"/>
      <sheetName val="BYDEPT"/>
      <sheetName val="A"/>
      <sheetName val="A1"/>
      <sheetName val="A2"/>
      <sheetName val="A3"/>
      <sheetName val="A3 (2)"/>
      <sheetName val="SARO-JULY"/>
      <sheetName val="WP"/>
      <sheetName val="WP-monthly"/>
      <sheetName val="WP-monthly-classificaton"/>
      <sheetName val="GAAO"/>
    </sheetNames>
    <sheetDataSet>
      <sheetData sheetId="0"/>
      <sheetData sheetId="1"/>
      <sheetData sheetId="2">
        <row r="17">
          <cell r="BF17">
            <v>199488</v>
          </cell>
        </row>
        <row r="20">
          <cell r="BF20">
            <v>100000</v>
          </cell>
        </row>
        <row r="22">
          <cell r="BE22">
            <v>44334.084000000199</v>
          </cell>
          <cell r="BI22">
            <v>47734.084000000199</v>
          </cell>
        </row>
        <row r="38">
          <cell r="BF38">
            <v>117000</v>
          </cell>
          <cell r="BH38">
            <v>1347306.8770000003</v>
          </cell>
        </row>
        <row r="39">
          <cell r="BH39">
            <v>11999.999999992608</v>
          </cell>
        </row>
        <row r="42">
          <cell r="BH42">
            <v>10000</v>
          </cell>
        </row>
        <row r="46">
          <cell r="BE46">
            <v>1285246.682</v>
          </cell>
          <cell r="BI46">
            <v>2022653.7620000001</v>
          </cell>
        </row>
        <row r="58">
          <cell r="BE58">
            <v>212614.7779999999</v>
          </cell>
          <cell r="BI58">
            <v>262614.77799999987</v>
          </cell>
        </row>
        <row r="71">
          <cell r="BE71">
            <v>123850.26300000027</v>
          </cell>
          <cell r="BI71">
            <v>137686.26300000027</v>
          </cell>
        </row>
        <row r="77">
          <cell r="BE77">
            <v>3926321.6629999988</v>
          </cell>
          <cell r="BI77">
            <v>4083966.6629999988</v>
          </cell>
        </row>
        <row r="84">
          <cell r="BE84">
            <v>1696517.2109999952</v>
          </cell>
          <cell r="BI84">
            <v>1995617.2109999952</v>
          </cell>
        </row>
        <row r="93">
          <cell r="BE93">
            <v>228646.2420000002</v>
          </cell>
          <cell r="BI93">
            <v>293021.2420000002</v>
          </cell>
        </row>
        <row r="115">
          <cell r="BF115">
            <v>3000</v>
          </cell>
        </row>
        <row r="133">
          <cell r="BE133">
            <v>70888.006000000052</v>
          </cell>
          <cell r="BI133">
            <v>12543357.277000003</v>
          </cell>
        </row>
        <row r="134">
          <cell r="BE134">
            <v>154784.16000000015</v>
          </cell>
          <cell r="BI134">
            <v>158784.16000000015</v>
          </cell>
        </row>
        <row r="178">
          <cell r="BE178">
            <v>218093.40400000004</v>
          </cell>
          <cell r="BI178">
            <v>403093.40400000004</v>
          </cell>
        </row>
        <row r="187">
          <cell r="BE187">
            <v>97209.559000000008</v>
          </cell>
          <cell r="BI187">
            <v>346870.63099999999</v>
          </cell>
        </row>
        <row r="229">
          <cell r="BH229">
            <v>50000</v>
          </cell>
        </row>
        <row r="247">
          <cell r="BE247">
            <v>0</v>
          </cell>
          <cell r="BI247">
            <v>7000</v>
          </cell>
        </row>
        <row r="252">
          <cell r="BE252">
            <v>489.47899999999208</v>
          </cell>
          <cell r="BI252">
            <v>2989.4789999999921</v>
          </cell>
        </row>
      </sheetData>
      <sheetData sheetId="3">
        <row r="274">
          <cell r="P274">
            <v>0</v>
          </cell>
        </row>
        <row r="275">
          <cell r="P275">
            <v>12280</v>
          </cell>
        </row>
        <row r="277">
          <cell r="P277">
            <v>200000</v>
          </cell>
        </row>
        <row r="284">
          <cell r="M284">
            <v>200000</v>
          </cell>
        </row>
      </sheetData>
      <sheetData sheetId="4"/>
      <sheetData sheetId="5"/>
      <sheetData sheetId="6"/>
      <sheetData sheetId="7"/>
      <sheetData sheetId="8">
        <row r="298">
          <cell r="F298">
            <v>19500000</v>
          </cell>
        </row>
      </sheetData>
      <sheetData sheetId="9"/>
      <sheetData sheetId="10">
        <row r="1">
          <cell r="A1" t="str">
            <v>CY 2017 PROGRAM, ALLOTMENT RELEASES, BALANCE</v>
          </cell>
        </row>
        <row r="8">
          <cell r="F8">
            <v>1968797453</v>
          </cell>
          <cell r="AE8">
            <v>0</v>
          </cell>
          <cell r="BD8">
            <v>1755095196</v>
          </cell>
        </row>
        <row r="9">
          <cell r="F9">
            <v>14975626</v>
          </cell>
          <cell r="AE9">
            <v>0</v>
          </cell>
          <cell r="BD9">
            <v>14486509</v>
          </cell>
        </row>
        <row r="10">
          <cell r="F10">
            <v>20170858</v>
          </cell>
          <cell r="AE10">
            <v>-4384938</v>
          </cell>
          <cell r="BD10">
            <v>15604156</v>
          </cell>
        </row>
        <row r="11">
          <cell r="F11">
            <v>428618</v>
          </cell>
          <cell r="AE11">
            <v>0</v>
          </cell>
          <cell r="BD11">
            <v>428618</v>
          </cell>
        </row>
        <row r="12">
          <cell r="F12">
            <v>9801491</v>
          </cell>
          <cell r="AE12">
            <v>0</v>
          </cell>
          <cell r="BD12">
            <v>9610215</v>
          </cell>
        </row>
        <row r="13">
          <cell r="F13">
            <v>45222425</v>
          </cell>
          <cell r="AE13">
            <v>-6000000</v>
          </cell>
          <cell r="BD13">
            <v>39156074</v>
          </cell>
        </row>
        <row r="14">
          <cell r="F14">
            <v>1430019</v>
          </cell>
          <cell r="AE14">
            <v>450697</v>
          </cell>
          <cell r="BD14">
            <v>1859960</v>
          </cell>
        </row>
        <row r="15">
          <cell r="F15">
            <v>544109087</v>
          </cell>
        </row>
        <row r="16">
          <cell r="F16">
            <v>59941572</v>
          </cell>
          <cell r="AE16">
            <v>23988218</v>
          </cell>
          <cell r="BD16">
            <v>77583214</v>
          </cell>
        </row>
        <row r="17">
          <cell r="F17">
            <v>484167515</v>
          </cell>
          <cell r="AE17">
            <v>-133301482</v>
          </cell>
          <cell r="BD17">
            <v>314487892</v>
          </cell>
        </row>
        <row r="18">
          <cell r="F18">
            <v>58718377</v>
          </cell>
          <cell r="AE18">
            <v>0</v>
          </cell>
          <cell r="BD18">
            <v>52539520</v>
          </cell>
        </row>
        <row r="19">
          <cell r="F19">
            <v>1100786</v>
          </cell>
          <cell r="AE19">
            <v>0</v>
          </cell>
          <cell r="BD19">
            <v>1094468</v>
          </cell>
        </row>
        <row r="20">
          <cell r="F20">
            <v>26645954</v>
          </cell>
          <cell r="AE20">
            <v>0</v>
          </cell>
          <cell r="BD20">
            <v>26595706</v>
          </cell>
        </row>
        <row r="21">
          <cell r="F21">
            <v>21500732</v>
          </cell>
          <cell r="AE21">
            <v>0</v>
          </cell>
          <cell r="BD21">
            <v>20995289</v>
          </cell>
        </row>
        <row r="22">
          <cell r="F22">
            <v>16593050</v>
          </cell>
          <cell r="AE22">
            <v>0</v>
          </cell>
          <cell r="BD22">
            <v>16593050</v>
          </cell>
        </row>
        <row r="23">
          <cell r="F23">
            <v>96336792</v>
          </cell>
        </row>
        <row r="24">
          <cell r="F24">
            <v>60200461</v>
          </cell>
          <cell r="AE24">
            <v>-3234119</v>
          </cell>
          <cell r="BD24">
            <v>55251629</v>
          </cell>
        </row>
        <row r="25">
          <cell r="F25">
            <v>36136331</v>
          </cell>
          <cell r="AE25">
            <v>3234119</v>
          </cell>
          <cell r="BD25">
            <v>37589035</v>
          </cell>
        </row>
        <row r="26">
          <cell r="F26">
            <v>3533400</v>
          </cell>
          <cell r="AE26">
            <v>-2593</v>
          </cell>
          <cell r="BD26">
            <v>3514617</v>
          </cell>
        </row>
        <row r="27">
          <cell r="F27">
            <v>148037078</v>
          </cell>
          <cell r="AE27">
            <v>2000283</v>
          </cell>
          <cell r="BD27">
            <v>134008093</v>
          </cell>
        </row>
        <row r="28">
          <cell r="F28">
            <v>15579477</v>
          </cell>
          <cell r="AE28">
            <v>0</v>
          </cell>
          <cell r="BD28">
            <v>15222043</v>
          </cell>
        </row>
        <row r="29">
          <cell r="F29">
            <v>11438733</v>
          </cell>
        </row>
        <row r="30">
          <cell r="F30">
            <v>11438733</v>
          </cell>
          <cell r="AE30">
            <v>0</v>
          </cell>
          <cell r="BD30">
            <v>11202866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137182823</v>
          </cell>
          <cell r="AE32">
            <v>0</v>
          </cell>
          <cell r="BD32">
            <v>113205140</v>
          </cell>
        </row>
        <row r="33">
          <cell r="F33">
            <v>454721013</v>
          </cell>
        </row>
        <row r="34">
          <cell r="F34">
            <v>288596258</v>
          </cell>
          <cell r="AE34">
            <v>115383306</v>
          </cell>
          <cell r="BD34">
            <v>289341189</v>
          </cell>
        </row>
        <row r="35">
          <cell r="F35">
            <v>166124755</v>
          </cell>
          <cell r="AE35">
            <v>-69751</v>
          </cell>
          <cell r="BD35">
            <v>165955539</v>
          </cell>
        </row>
        <row r="36">
          <cell r="F36">
            <v>20773016</v>
          </cell>
          <cell r="AE36">
            <v>285</v>
          </cell>
          <cell r="BD36">
            <v>20524991</v>
          </cell>
        </row>
        <row r="37">
          <cell r="F37">
            <v>128301467</v>
          </cell>
          <cell r="AE37">
            <v>-1517649</v>
          </cell>
          <cell r="BD37">
            <v>126776646</v>
          </cell>
        </row>
        <row r="38">
          <cell r="F38">
            <v>2529472</v>
          </cell>
          <cell r="AE38">
            <v>749563</v>
          </cell>
          <cell r="BD38">
            <v>3270441</v>
          </cell>
        </row>
        <row r="39">
          <cell r="F39">
            <v>4676881</v>
          </cell>
          <cell r="AE39">
            <v>177678</v>
          </cell>
          <cell r="BD39">
            <v>4842222</v>
          </cell>
        </row>
        <row r="40">
          <cell r="F40">
            <v>53346526</v>
          </cell>
          <cell r="AE40">
            <v>1734</v>
          </cell>
          <cell r="BD40">
            <v>52086077</v>
          </cell>
        </row>
        <row r="41">
          <cell r="F41">
            <v>5286633</v>
          </cell>
          <cell r="AE41">
            <v>0</v>
          </cell>
          <cell r="BD41">
            <v>5091138</v>
          </cell>
        </row>
        <row r="42">
          <cell r="F42">
            <v>1322735</v>
          </cell>
          <cell r="AE42">
            <v>1457697</v>
          </cell>
          <cell r="BD42">
            <v>2622482</v>
          </cell>
        </row>
        <row r="43">
          <cell r="F43">
            <v>32261846</v>
          </cell>
          <cell r="AE43">
            <v>1066952</v>
          </cell>
          <cell r="BD43">
            <v>32243984</v>
          </cell>
        </row>
        <row r="44">
          <cell r="F44">
            <v>3335</v>
          </cell>
          <cell r="AE44">
            <v>0</v>
          </cell>
          <cell r="BD44">
            <v>3335</v>
          </cell>
        </row>
        <row r="45">
          <cell r="F45">
            <v>31851121</v>
          </cell>
          <cell r="AE45">
            <v>0</v>
          </cell>
          <cell r="BD45">
            <v>31049705</v>
          </cell>
        </row>
        <row r="46">
          <cell r="F46">
            <v>1340944</v>
          </cell>
          <cell r="AE46">
            <v>0</v>
          </cell>
          <cell r="BD46">
            <v>1337386</v>
          </cell>
        </row>
        <row r="47">
          <cell r="F47">
            <v>10113277</v>
          </cell>
          <cell r="AE47">
            <v>0</v>
          </cell>
          <cell r="BD47">
            <v>9912245</v>
          </cell>
        </row>
        <row r="48">
          <cell r="F48">
            <v>3117137</v>
          </cell>
          <cell r="AE48">
            <v>0</v>
          </cell>
          <cell r="BD48">
            <v>3117137</v>
          </cell>
        </row>
        <row r="49">
          <cell r="F49">
            <v>2221859</v>
          </cell>
          <cell r="AE49">
            <v>0</v>
          </cell>
          <cell r="BD49">
            <v>2218333</v>
          </cell>
        </row>
        <row r="50">
          <cell r="F50">
            <v>724868</v>
          </cell>
          <cell r="AE50">
            <v>0</v>
          </cell>
          <cell r="BD50">
            <v>668712</v>
          </cell>
        </row>
        <row r="53">
          <cell r="F53">
            <v>34410</v>
          </cell>
          <cell r="AE53">
            <v>0</v>
          </cell>
          <cell r="BD53">
            <v>29410</v>
          </cell>
        </row>
        <row r="54">
          <cell r="F54">
            <v>64946</v>
          </cell>
          <cell r="AE54">
            <v>0</v>
          </cell>
          <cell r="BD54">
            <v>62889</v>
          </cell>
        </row>
        <row r="55">
          <cell r="F55">
            <v>84352</v>
          </cell>
          <cell r="BD55">
            <v>84167</v>
          </cell>
        </row>
        <row r="57">
          <cell r="F57">
            <v>18415688</v>
          </cell>
          <cell r="AE57">
            <v>0</v>
          </cell>
          <cell r="BD57">
            <v>18415688</v>
          </cell>
        </row>
        <row r="58">
          <cell r="F58">
            <v>289287</v>
          </cell>
          <cell r="AE58">
            <v>0</v>
          </cell>
          <cell r="BD58">
            <v>288890</v>
          </cell>
        </row>
        <row r="59">
          <cell r="F59">
            <v>68601</v>
          </cell>
          <cell r="AE59">
            <v>0</v>
          </cell>
          <cell r="BD59">
            <v>68601</v>
          </cell>
        </row>
        <row r="60">
          <cell r="F60">
            <v>404749</v>
          </cell>
          <cell r="AE60">
            <v>0</v>
          </cell>
          <cell r="BD60">
            <v>402970</v>
          </cell>
        </row>
        <row r="61">
          <cell r="F61">
            <v>125072</v>
          </cell>
          <cell r="AE61">
            <v>0</v>
          </cell>
          <cell r="BD61">
            <v>125072</v>
          </cell>
        </row>
        <row r="62">
          <cell r="F62">
            <v>411841</v>
          </cell>
          <cell r="AE62">
            <v>0</v>
          </cell>
          <cell r="BD62">
            <v>411590</v>
          </cell>
        </row>
        <row r="63">
          <cell r="F63">
            <v>92021</v>
          </cell>
          <cell r="AE63">
            <v>0</v>
          </cell>
          <cell r="BD63">
            <v>92021</v>
          </cell>
        </row>
        <row r="64">
          <cell r="F64">
            <v>108134</v>
          </cell>
          <cell r="AE64">
            <v>0</v>
          </cell>
          <cell r="BD64">
            <v>108055</v>
          </cell>
        </row>
        <row r="65">
          <cell r="F65">
            <v>94562</v>
          </cell>
          <cell r="AE65">
            <v>0</v>
          </cell>
          <cell r="BD65">
            <v>90401</v>
          </cell>
        </row>
        <row r="66">
          <cell r="F66">
            <v>126959</v>
          </cell>
          <cell r="AE66">
            <v>0</v>
          </cell>
          <cell r="BD66">
            <v>126959</v>
          </cell>
        </row>
        <row r="67">
          <cell r="F67">
            <v>235402</v>
          </cell>
          <cell r="AE67">
            <v>0</v>
          </cell>
          <cell r="BD67">
            <v>233573</v>
          </cell>
        </row>
        <row r="68">
          <cell r="F68">
            <v>134063</v>
          </cell>
          <cell r="AE68">
            <v>0</v>
          </cell>
          <cell r="BD68">
            <v>134063</v>
          </cell>
        </row>
        <row r="69">
          <cell r="F69">
            <v>170411</v>
          </cell>
          <cell r="AE69">
            <v>0</v>
          </cell>
          <cell r="BD69">
            <v>170411</v>
          </cell>
        </row>
        <row r="70">
          <cell r="F70">
            <v>27684</v>
          </cell>
          <cell r="AE70">
            <v>0</v>
          </cell>
          <cell r="BD70">
            <v>27684</v>
          </cell>
        </row>
        <row r="71">
          <cell r="F71">
            <v>188225</v>
          </cell>
          <cell r="AE71">
            <v>0</v>
          </cell>
          <cell r="BD71">
            <v>188225</v>
          </cell>
        </row>
        <row r="73">
          <cell r="F73">
            <v>187626</v>
          </cell>
          <cell r="AE73">
            <v>0</v>
          </cell>
          <cell r="BD73">
            <v>187626</v>
          </cell>
        </row>
        <row r="74">
          <cell r="F74">
            <v>685698</v>
          </cell>
          <cell r="AE74">
            <v>0</v>
          </cell>
          <cell r="BD74">
            <v>684788</v>
          </cell>
        </row>
        <row r="75">
          <cell r="F75">
            <v>191466</v>
          </cell>
          <cell r="AE75">
            <v>0</v>
          </cell>
          <cell r="BD75">
            <v>191466</v>
          </cell>
        </row>
        <row r="76">
          <cell r="F76">
            <v>126523</v>
          </cell>
          <cell r="AE76">
            <v>0</v>
          </cell>
          <cell r="BD76">
            <v>126118</v>
          </cell>
        </row>
        <row r="77">
          <cell r="F77">
            <v>1125331</v>
          </cell>
          <cell r="AE77">
            <v>0</v>
          </cell>
          <cell r="BD77">
            <v>1120272</v>
          </cell>
        </row>
        <row r="78">
          <cell r="F78">
            <v>551832</v>
          </cell>
          <cell r="AE78">
            <v>0</v>
          </cell>
          <cell r="BD78">
            <v>551832</v>
          </cell>
        </row>
        <row r="79">
          <cell r="F79">
            <v>793674</v>
          </cell>
          <cell r="AE79">
            <v>0</v>
          </cell>
          <cell r="BD79">
            <v>790226</v>
          </cell>
        </row>
        <row r="80">
          <cell r="F80">
            <v>152231</v>
          </cell>
          <cell r="AE80">
            <v>0</v>
          </cell>
          <cell r="BD80">
            <v>149456</v>
          </cell>
        </row>
        <row r="81">
          <cell r="F81">
            <v>142501</v>
          </cell>
          <cell r="AE81">
            <v>0</v>
          </cell>
          <cell r="BD81">
            <v>142501</v>
          </cell>
        </row>
        <row r="82">
          <cell r="F82">
            <v>8062519</v>
          </cell>
          <cell r="AE82">
            <v>0</v>
          </cell>
          <cell r="BD82">
            <v>8062519</v>
          </cell>
        </row>
        <row r="83">
          <cell r="F83">
            <v>46388</v>
          </cell>
          <cell r="AE83">
            <v>0</v>
          </cell>
          <cell r="BD83">
            <v>46388</v>
          </cell>
        </row>
        <row r="84">
          <cell r="F84">
            <v>207651</v>
          </cell>
          <cell r="AE84">
            <v>0</v>
          </cell>
          <cell r="BD84">
            <v>207651</v>
          </cell>
        </row>
        <row r="85">
          <cell r="F85">
            <v>81989</v>
          </cell>
          <cell r="AE85">
            <v>0</v>
          </cell>
          <cell r="BD85">
            <v>81899</v>
          </cell>
        </row>
        <row r="86">
          <cell r="F86">
            <v>403817</v>
          </cell>
          <cell r="AE86">
            <v>0</v>
          </cell>
          <cell r="BD86">
            <v>358671</v>
          </cell>
        </row>
        <row r="87">
          <cell r="F87">
            <v>1839762</v>
          </cell>
          <cell r="AE87">
            <v>0</v>
          </cell>
          <cell r="BD87">
            <v>1735413</v>
          </cell>
        </row>
        <row r="88">
          <cell r="F88">
            <v>154804</v>
          </cell>
          <cell r="AE88">
            <v>0</v>
          </cell>
          <cell r="BD88">
            <v>154804</v>
          </cell>
        </row>
        <row r="89">
          <cell r="F89">
            <v>223547</v>
          </cell>
          <cell r="AE89">
            <v>0</v>
          </cell>
          <cell r="BD89">
            <v>203517</v>
          </cell>
        </row>
        <row r="90">
          <cell r="F90">
            <v>157399</v>
          </cell>
          <cell r="AE90">
            <v>0</v>
          </cell>
          <cell r="BD90">
            <v>156170</v>
          </cell>
        </row>
        <row r="91">
          <cell r="F91">
            <v>50111</v>
          </cell>
          <cell r="AE91">
            <v>0</v>
          </cell>
          <cell r="BD91">
            <v>50111</v>
          </cell>
        </row>
        <row r="92">
          <cell r="F92">
            <v>453962</v>
          </cell>
          <cell r="AE92">
            <v>0</v>
          </cell>
          <cell r="BD92">
            <v>393807</v>
          </cell>
        </row>
        <row r="94">
          <cell r="F94">
            <v>3038555</v>
          </cell>
          <cell r="AE94">
            <v>0</v>
          </cell>
          <cell r="BD94">
            <v>2924326</v>
          </cell>
        </row>
        <row r="95">
          <cell r="F95">
            <v>3646204</v>
          </cell>
          <cell r="AE95">
            <v>0</v>
          </cell>
          <cell r="BD95">
            <v>3625310</v>
          </cell>
        </row>
        <row r="97">
          <cell r="F97">
            <v>463189499</v>
          </cell>
          <cell r="AE97">
            <v>0</v>
          </cell>
          <cell r="BD97">
            <v>226386536</v>
          </cell>
        </row>
        <row r="98">
          <cell r="F98">
            <v>137758229</v>
          </cell>
          <cell r="AE98">
            <v>0</v>
          </cell>
          <cell r="BD98">
            <v>86127410</v>
          </cell>
        </row>
        <row r="100">
          <cell r="F100">
            <v>2178020</v>
          </cell>
          <cell r="AE100">
            <v>0</v>
          </cell>
          <cell r="BD100">
            <v>2178020</v>
          </cell>
        </row>
        <row r="101">
          <cell r="F101">
            <v>30969240</v>
          </cell>
          <cell r="AE101">
            <v>0</v>
          </cell>
          <cell r="BD101">
            <v>1302999</v>
          </cell>
        </row>
        <row r="102">
          <cell r="F102">
            <v>50000</v>
          </cell>
          <cell r="AE102">
            <v>0</v>
          </cell>
          <cell r="BD102">
            <v>23570</v>
          </cell>
        </row>
        <row r="103">
          <cell r="F103">
            <v>39759341</v>
          </cell>
          <cell r="AE103">
            <v>0</v>
          </cell>
          <cell r="BD103">
            <v>37642161</v>
          </cell>
        </row>
        <row r="104">
          <cell r="F104">
            <v>200000</v>
          </cell>
          <cell r="AE104">
            <v>0</v>
          </cell>
          <cell r="BD104">
            <v>0</v>
          </cell>
        </row>
        <row r="106">
          <cell r="F106">
            <v>5500000</v>
          </cell>
          <cell r="AE106">
            <v>0</v>
          </cell>
          <cell r="BD106">
            <v>3486085</v>
          </cell>
        </row>
        <row r="107">
          <cell r="F107">
            <v>89101603</v>
          </cell>
          <cell r="AE107">
            <v>0</v>
          </cell>
          <cell r="BD107">
            <v>14061203</v>
          </cell>
        </row>
        <row r="108">
          <cell r="F108">
            <v>15755000</v>
          </cell>
          <cell r="AE108">
            <v>0</v>
          </cell>
          <cell r="BD108">
            <v>14283790</v>
          </cell>
        </row>
        <row r="109">
          <cell r="F109">
            <v>141918066</v>
          </cell>
          <cell r="AE109">
            <v>0</v>
          </cell>
          <cell r="BD109">
            <v>67281298</v>
          </cell>
        </row>
        <row r="112">
          <cell r="F112">
            <v>37870798</v>
          </cell>
          <cell r="AE112">
            <v>0</v>
          </cell>
          <cell r="BD112">
            <v>39405063</v>
          </cell>
        </row>
        <row r="113">
          <cell r="F113">
            <v>486885005</v>
          </cell>
          <cell r="AE113">
            <v>0</v>
          </cell>
          <cell r="BD113">
            <v>486885005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11661307</v>
          </cell>
        </row>
        <row r="118">
          <cell r="F118">
            <v>9023608</v>
          </cell>
          <cell r="AE118">
            <v>0</v>
          </cell>
          <cell r="BD118">
            <v>10299880</v>
          </cell>
        </row>
        <row r="119">
          <cell r="F119">
            <v>16765165</v>
          </cell>
          <cell r="AE119">
            <v>0</v>
          </cell>
          <cell r="BD119">
            <v>0</v>
          </cell>
        </row>
        <row r="120">
          <cell r="F120">
            <v>334877000</v>
          </cell>
          <cell r="AE120">
            <v>0</v>
          </cell>
          <cell r="BD120">
            <v>334877000</v>
          </cell>
        </row>
        <row r="121">
          <cell r="F121">
            <v>19500000</v>
          </cell>
          <cell r="AE121">
            <v>0</v>
          </cell>
          <cell r="BD121">
            <v>5767411</v>
          </cell>
        </row>
        <row r="127">
          <cell r="BD127">
            <v>16696833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1320375</v>
          </cell>
        </row>
        <row r="136">
          <cell r="BD136">
            <v>12000</v>
          </cell>
        </row>
        <row r="137">
          <cell r="BD137">
            <v>457458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157645</v>
          </cell>
        </row>
        <row r="144">
          <cell r="BD144">
            <v>0</v>
          </cell>
        </row>
        <row r="146">
          <cell r="BD146">
            <v>1500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11467923</v>
          </cell>
        </row>
        <row r="153">
          <cell r="BD153">
            <v>3139244</v>
          </cell>
        </row>
        <row r="154">
          <cell r="BD154">
            <v>1000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102761</v>
          </cell>
        </row>
        <row r="161">
          <cell r="BD161">
            <v>0</v>
          </cell>
        </row>
        <row r="162">
          <cell r="BD162">
            <v>26927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7000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3000</v>
          </cell>
        </row>
        <row r="214">
          <cell r="BD214">
            <v>0</v>
          </cell>
        </row>
        <row r="216">
          <cell r="BD216">
            <v>22079378</v>
          </cell>
        </row>
        <row r="217">
          <cell r="BD217">
            <v>7549444</v>
          </cell>
        </row>
        <row r="219">
          <cell r="BD219">
            <v>0</v>
          </cell>
        </row>
        <row r="220">
          <cell r="BD220">
            <v>72241</v>
          </cell>
        </row>
        <row r="221">
          <cell r="BD221">
            <v>0</v>
          </cell>
        </row>
        <row r="222">
          <cell r="BD222">
            <v>446248</v>
          </cell>
        </row>
        <row r="225">
          <cell r="BD225">
            <v>624875</v>
          </cell>
        </row>
        <row r="226">
          <cell r="BD226">
            <v>0</v>
          </cell>
        </row>
        <row r="227">
          <cell r="BD227">
            <v>13386570</v>
          </cell>
        </row>
        <row r="228">
          <cell r="BD228">
            <v>0</v>
          </cell>
        </row>
        <row r="230">
          <cell r="BD230">
            <v>9615616</v>
          </cell>
        </row>
        <row r="233">
          <cell r="BD233">
            <v>0</v>
          </cell>
        </row>
        <row r="234">
          <cell r="BD234">
            <v>857666</v>
          </cell>
        </row>
        <row r="235">
          <cell r="BD235">
            <v>0</v>
          </cell>
        </row>
        <row r="236">
          <cell r="BD236">
            <v>720683</v>
          </cell>
        </row>
        <row r="237">
          <cell r="BD237">
            <v>2942313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comparison"/>
      <sheetName val="all sources"/>
      <sheetName val="SUM"/>
      <sheetName val="NEW GAA"/>
      <sheetName val="CONT-RA10717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CY 2017 ALLOTMENT RELEASES</v>
          </cell>
        </row>
        <row r="3">
          <cell r="A3" t="str">
            <v>JANUARY 1-AUGUST 31, 2017</v>
          </cell>
        </row>
      </sheetData>
      <sheetData sheetId="7">
        <row r="7">
          <cell r="E7">
            <v>14486509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AR7">
            <v>0</v>
          </cell>
        </row>
        <row r="8">
          <cell r="E8">
            <v>15604156</v>
          </cell>
          <cell r="H8">
            <v>0</v>
          </cell>
          <cell r="L8">
            <v>0</v>
          </cell>
          <cell r="O8">
            <v>0</v>
          </cell>
          <cell r="R8">
            <v>0</v>
          </cell>
          <cell r="V8">
            <v>32782</v>
          </cell>
          <cell r="AR8">
            <v>32782</v>
          </cell>
        </row>
        <row r="9">
          <cell r="E9">
            <v>428618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S9">
            <v>1782</v>
          </cell>
          <cell r="V9">
            <v>1130</v>
          </cell>
          <cell r="AR9">
            <v>2912</v>
          </cell>
        </row>
        <row r="10">
          <cell r="E10">
            <v>9610215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S10">
            <v>73682</v>
          </cell>
          <cell r="V10">
            <v>65914</v>
          </cell>
          <cell r="AR10">
            <v>139596</v>
          </cell>
        </row>
        <row r="11">
          <cell r="E11">
            <v>39156074</v>
          </cell>
          <cell r="H11">
            <v>0</v>
          </cell>
          <cell r="L11">
            <v>0</v>
          </cell>
          <cell r="O11">
            <v>0</v>
          </cell>
          <cell r="R11">
            <v>445</v>
          </cell>
          <cell r="S11">
            <v>62249</v>
          </cell>
          <cell r="V11">
            <v>50686</v>
          </cell>
          <cell r="AR11">
            <v>113380</v>
          </cell>
        </row>
        <row r="12">
          <cell r="E12">
            <v>1859960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S12">
            <v>17357</v>
          </cell>
          <cell r="V12">
            <v>5940</v>
          </cell>
          <cell r="AR12">
            <v>23297</v>
          </cell>
        </row>
        <row r="14">
          <cell r="E14">
            <v>77583214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7457</v>
          </cell>
          <cell r="AR14">
            <v>7457</v>
          </cell>
        </row>
        <row r="15">
          <cell r="E15">
            <v>314487892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S15">
            <v>1606781</v>
          </cell>
          <cell r="V15">
            <v>967162</v>
          </cell>
          <cell r="AR15">
            <v>2573943</v>
          </cell>
        </row>
        <row r="16">
          <cell r="E16">
            <v>52539520</v>
          </cell>
          <cell r="H16">
            <v>0</v>
          </cell>
          <cell r="L16">
            <v>0</v>
          </cell>
          <cell r="O16">
            <v>82682</v>
          </cell>
          <cell r="R16">
            <v>0</v>
          </cell>
          <cell r="S16">
            <v>895484</v>
          </cell>
          <cell r="V16">
            <v>368745</v>
          </cell>
          <cell r="AR16">
            <v>1346911</v>
          </cell>
        </row>
        <row r="17">
          <cell r="E17">
            <v>1094468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7485</v>
          </cell>
          <cell r="AR17">
            <v>7485</v>
          </cell>
        </row>
        <row r="18">
          <cell r="E18">
            <v>26595706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102970</v>
          </cell>
          <cell r="AR18">
            <v>102970</v>
          </cell>
        </row>
        <row r="19">
          <cell r="E19">
            <v>20995289</v>
          </cell>
          <cell r="H19">
            <v>0</v>
          </cell>
          <cell r="L19">
            <v>0</v>
          </cell>
          <cell r="O19">
            <v>1000000</v>
          </cell>
          <cell r="R19">
            <v>0</v>
          </cell>
          <cell r="V19">
            <v>84313</v>
          </cell>
          <cell r="AR19">
            <v>1084313</v>
          </cell>
        </row>
        <row r="20">
          <cell r="E20">
            <v>16593050</v>
          </cell>
          <cell r="H20">
            <v>0</v>
          </cell>
          <cell r="L20">
            <v>0</v>
          </cell>
          <cell r="O20">
            <v>0</v>
          </cell>
          <cell r="R20">
            <v>20601</v>
          </cell>
          <cell r="V20">
            <v>62436</v>
          </cell>
          <cell r="AR20">
            <v>83037</v>
          </cell>
        </row>
        <row r="22">
          <cell r="E22">
            <v>55251629</v>
          </cell>
          <cell r="H22">
            <v>0</v>
          </cell>
          <cell r="L22">
            <v>0</v>
          </cell>
          <cell r="O22">
            <v>500000</v>
          </cell>
          <cell r="R22">
            <v>167516</v>
          </cell>
          <cell r="V22">
            <v>107290</v>
          </cell>
          <cell r="AR22">
            <v>774806</v>
          </cell>
        </row>
        <row r="23">
          <cell r="E23">
            <v>37589035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S23">
            <v>795940</v>
          </cell>
          <cell r="V23">
            <v>136596</v>
          </cell>
          <cell r="AR23">
            <v>932536</v>
          </cell>
        </row>
        <row r="24">
          <cell r="E24">
            <v>3514617</v>
          </cell>
          <cell r="S24">
            <v>49938</v>
          </cell>
          <cell r="V24">
            <v>1139</v>
          </cell>
          <cell r="AR24">
            <v>51077</v>
          </cell>
        </row>
        <row r="25">
          <cell r="E25">
            <v>134008093</v>
          </cell>
          <cell r="H25">
            <v>0</v>
          </cell>
          <cell r="L25">
            <v>23570</v>
          </cell>
          <cell r="O25">
            <v>0</v>
          </cell>
          <cell r="R25">
            <v>533124</v>
          </cell>
          <cell r="S25">
            <v>7907258</v>
          </cell>
          <cell r="V25">
            <v>24256696</v>
          </cell>
          <cell r="AR25">
            <v>32720648</v>
          </cell>
        </row>
        <row r="26">
          <cell r="E26">
            <v>15222043</v>
          </cell>
          <cell r="H26">
            <v>0</v>
          </cell>
          <cell r="L26">
            <v>0</v>
          </cell>
          <cell r="O26">
            <v>0</v>
          </cell>
          <cell r="R26">
            <v>162622</v>
          </cell>
          <cell r="S26">
            <v>72696</v>
          </cell>
          <cell r="V26">
            <v>1029123</v>
          </cell>
          <cell r="AR26">
            <v>1264441</v>
          </cell>
        </row>
        <row r="28">
          <cell r="E28">
            <v>11202866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S28">
            <v>380316</v>
          </cell>
          <cell r="V28">
            <v>157459</v>
          </cell>
          <cell r="AR28">
            <v>537775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R29">
            <v>0</v>
          </cell>
          <cell r="V29">
            <v>0</v>
          </cell>
          <cell r="AR29">
            <v>0</v>
          </cell>
        </row>
        <row r="30">
          <cell r="E30">
            <v>113205140</v>
          </cell>
          <cell r="H30">
            <v>0</v>
          </cell>
          <cell r="L30">
            <v>0</v>
          </cell>
          <cell r="O30">
            <v>1250000</v>
          </cell>
          <cell r="R30">
            <v>1906010</v>
          </cell>
          <cell r="S30">
            <v>1926498</v>
          </cell>
          <cell r="V30">
            <v>38065849</v>
          </cell>
          <cell r="AR30">
            <v>43148357</v>
          </cell>
        </row>
        <row r="32">
          <cell r="E32">
            <v>289341189</v>
          </cell>
          <cell r="H32">
            <v>0</v>
          </cell>
          <cell r="L32">
            <v>0</v>
          </cell>
          <cell r="O32">
            <v>6719564</v>
          </cell>
          <cell r="R32">
            <v>370000</v>
          </cell>
          <cell r="S32">
            <v>1670</v>
          </cell>
          <cell r="V32">
            <v>4940</v>
          </cell>
          <cell r="AR32">
            <v>7096174</v>
          </cell>
        </row>
        <row r="33">
          <cell r="E33">
            <v>165955539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S33">
            <v>83106</v>
          </cell>
          <cell r="V33">
            <v>90591</v>
          </cell>
          <cell r="AR33">
            <v>173697</v>
          </cell>
        </row>
        <row r="34">
          <cell r="E34">
            <v>20524991</v>
          </cell>
          <cell r="H34">
            <v>0</v>
          </cell>
          <cell r="L34">
            <v>0</v>
          </cell>
          <cell r="O34">
            <v>0</v>
          </cell>
          <cell r="R34">
            <v>0</v>
          </cell>
          <cell r="S34">
            <v>35577</v>
          </cell>
          <cell r="V34">
            <v>31284</v>
          </cell>
          <cell r="AR34">
            <v>66861</v>
          </cell>
        </row>
        <row r="35">
          <cell r="E35">
            <v>126776646</v>
          </cell>
          <cell r="H35">
            <v>0</v>
          </cell>
          <cell r="L35">
            <v>0</v>
          </cell>
          <cell r="O35">
            <v>4031544</v>
          </cell>
          <cell r="R35">
            <v>0</v>
          </cell>
          <cell r="V35">
            <v>11747</v>
          </cell>
          <cell r="AR35">
            <v>4043291</v>
          </cell>
        </row>
        <row r="36">
          <cell r="E36">
            <v>3270441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S36">
            <v>1044</v>
          </cell>
          <cell r="V36">
            <v>9176</v>
          </cell>
          <cell r="AR36">
            <v>10220</v>
          </cell>
        </row>
        <row r="37">
          <cell r="E37">
            <v>4842222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S37">
            <v>39580</v>
          </cell>
          <cell r="V37">
            <v>25390</v>
          </cell>
          <cell r="AR37">
            <v>64970</v>
          </cell>
        </row>
        <row r="38">
          <cell r="E38">
            <v>52086077</v>
          </cell>
          <cell r="H38">
            <v>0</v>
          </cell>
          <cell r="L38">
            <v>0</v>
          </cell>
          <cell r="O38">
            <v>0</v>
          </cell>
          <cell r="R38">
            <v>154188</v>
          </cell>
          <cell r="V38">
            <v>638893</v>
          </cell>
          <cell r="AR38">
            <v>793081</v>
          </cell>
        </row>
        <row r="39">
          <cell r="E39">
            <v>5091138</v>
          </cell>
          <cell r="H39">
            <v>0</v>
          </cell>
          <cell r="L39">
            <v>0</v>
          </cell>
          <cell r="O39">
            <v>0</v>
          </cell>
          <cell r="R39">
            <v>0</v>
          </cell>
          <cell r="V39">
            <v>22606</v>
          </cell>
          <cell r="AR39">
            <v>22606</v>
          </cell>
        </row>
        <row r="40">
          <cell r="E40">
            <v>2622482</v>
          </cell>
          <cell r="H40">
            <v>0</v>
          </cell>
          <cell r="L40">
            <v>0</v>
          </cell>
          <cell r="O40">
            <v>0</v>
          </cell>
          <cell r="R40">
            <v>0</v>
          </cell>
          <cell r="V40">
            <v>17906</v>
          </cell>
          <cell r="AR40">
            <v>17906</v>
          </cell>
        </row>
        <row r="41">
          <cell r="E41">
            <v>32243984</v>
          </cell>
          <cell r="H41">
            <v>0</v>
          </cell>
          <cell r="L41">
            <v>0</v>
          </cell>
          <cell r="O41">
            <v>0</v>
          </cell>
          <cell r="R41">
            <v>100000</v>
          </cell>
          <cell r="S41">
            <v>2511</v>
          </cell>
          <cell r="V41">
            <v>190966</v>
          </cell>
          <cell r="AR41">
            <v>293477</v>
          </cell>
        </row>
        <row r="42">
          <cell r="E42">
            <v>3335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AR42">
            <v>0</v>
          </cell>
        </row>
        <row r="43">
          <cell r="E43">
            <v>31049705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259585</v>
          </cell>
          <cell r="AR43">
            <v>259585</v>
          </cell>
        </row>
        <row r="44">
          <cell r="E44">
            <v>1337386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S44">
            <v>25047</v>
          </cell>
          <cell r="V44">
            <v>20604</v>
          </cell>
          <cell r="AR44">
            <v>45651</v>
          </cell>
        </row>
        <row r="45">
          <cell r="E45">
            <v>9912245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117767</v>
          </cell>
          <cell r="AR45">
            <v>117767</v>
          </cell>
        </row>
        <row r="46">
          <cell r="E46">
            <v>3117137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72035</v>
          </cell>
          <cell r="AR46">
            <v>72035</v>
          </cell>
        </row>
        <row r="47">
          <cell r="E47">
            <v>2218333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10833</v>
          </cell>
          <cell r="AR47">
            <v>10833</v>
          </cell>
        </row>
        <row r="48">
          <cell r="E48">
            <v>668712</v>
          </cell>
          <cell r="H48">
            <v>0</v>
          </cell>
          <cell r="L48">
            <v>0</v>
          </cell>
          <cell r="O48">
            <v>0</v>
          </cell>
          <cell r="R48">
            <v>0</v>
          </cell>
          <cell r="V48">
            <v>2881</v>
          </cell>
          <cell r="AR48">
            <v>2881</v>
          </cell>
        </row>
        <row r="51">
          <cell r="E51">
            <v>29410</v>
          </cell>
          <cell r="H51">
            <v>0</v>
          </cell>
          <cell r="L51">
            <v>0</v>
          </cell>
          <cell r="O51">
            <v>0</v>
          </cell>
          <cell r="R51">
            <v>0</v>
          </cell>
          <cell r="V51">
            <v>0</v>
          </cell>
          <cell r="AR51">
            <v>0</v>
          </cell>
        </row>
        <row r="52">
          <cell r="E52">
            <v>62889</v>
          </cell>
          <cell r="O52">
            <v>0</v>
          </cell>
          <cell r="V52">
            <v>1205</v>
          </cell>
          <cell r="AR52">
            <v>1205</v>
          </cell>
        </row>
        <row r="53">
          <cell r="E53">
            <v>84167</v>
          </cell>
          <cell r="H53">
            <v>0</v>
          </cell>
          <cell r="L53">
            <v>0</v>
          </cell>
          <cell r="O53">
            <v>0</v>
          </cell>
          <cell r="R53">
            <v>0</v>
          </cell>
          <cell r="V53">
            <v>1282</v>
          </cell>
          <cell r="AR53">
            <v>1282</v>
          </cell>
        </row>
        <row r="55">
          <cell r="E55">
            <v>18415688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2753</v>
          </cell>
          <cell r="AR55">
            <v>2753</v>
          </cell>
        </row>
        <row r="56">
          <cell r="E56">
            <v>288890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S56">
            <v>2191</v>
          </cell>
          <cell r="V56">
            <v>8964</v>
          </cell>
          <cell r="AR56">
            <v>11155</v>
          </cell>
        </row>
        <row r="57">
          <cell r="E57">
            <v>68601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AR57">
            <v>0</v>
          </cell>
        </row>
        <row r="58">
          <cell r="E58">
            <v>402970</v>
          </cell>
          <cell r="V58">
            <v>2098</v>
          </cell>
          <cell r="AR58">
            <v>2098</v>
          </cell>
        </row>
        <row r="59">
          <cell r="E59">
            <v>125072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S59">
            <v>1436</v>
          </cell>
          <cell r="V59">
            <v>1182</v>
          </cell>
          <cell r="AR59">
            <v>2618</v>
          </cell>
        </row>
        <row r="60">
          <cell r="E60">
            <v>411590</v>
          </cell>
          <cell r="H60">
            <v>0</v>
          </cell>
          <cell r="L60">
            <v>0</v>
          </cell>
          <cell r="O60">
            <v>0</v>
          </cell>
          <cell r="R60">
            <v>0</v>
          </cell>
          <cell r="V60">
            <v>25989</v>
          </cell>
          <cell r="AR60">
            <v>25989</v>
          </cell>
        </row>
        <row r="61">
          <cell r="E61">
            <v>92021</v>
          </cell>
          <cell r="V61">
            <v>776</v>
          </cell>
          <cell r="AR61">
            <v>776</v>
          </cell>
        </row>
        <row r="62">
          <cell r="E62">
            <v>108055</v>
          </cell>
          <cell r="H62">
            <v>0</v>
          </cell>
          <cell r="L62">
            <v>0</v>
          </cell>
          <cell r="O62">
            <v>0</v>
          </cell>
          <cell r="R62">
            <v>0</v>
          </cell>
          <cell r="V62">
            <v>2278</v>
          </cell>
          <cell r="AR62">
            <v>2278</v>
          </cell>
        </row>
        <row r="63">
          <cell r="E63">
            <v>90401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6199</v>
          </cell>
          <cell r="AR63">
            <v>6199</v>
          </cell>
        </row>
        <row r="64">
          <cell r="E64">
            <v>126959</v>
          </cell>
          <cell r="V64">
            <v>1957</v>
          </cell>
          <cell r="AR64">
            <v>1957</v>
          </cell>
        </row>
        <row r="65">
          <cell r="E65">
            <v>233573</v>
          </cell>
          <cell r="H65">
            <v>0</v>
          </cell>
          <cell r="L65">
            <v>0</v>
          </cell>
          <cell r="O65">
            <v>0</v>
          </cell>
          <cell r="R65">
            <v>0</v>
          </cell>
          <cell r="V65">
            <v>6311</v>
          </cell>
          <cell r="AR65">
            <v>6311</v>
          </cell>
        </row>
        <row r="66">
          <cell r="E66">
            <v>134063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AR66">
            <v>0</v>
          </cell>
        </row>
        <row r="67">
          <cell r="E67">
            <v>170411</v>
          </cell>
          <cell r="AR67">
            <v>0</v>
          </cell>
        </row>
        <row r="68">
          <cell r="E68">
            <v>27684</v>
          </cell>
          <cell r="H68">
            <v>0</v>
          </cell>
          <cell r="L68">
            <v>0</v>
          </cell>
          <cell r="O68">
            <v>0</v>
          </cell>
          <cell r="R68">
            <v>0</v>
          </cell>
          <cell r="V68">
            <v>940</v>
          </cell>
          <cell r="AR68">
            <v>940</v>
          </cell>
        </row>
        <row r="69">
          <cell r="E69">
            <v>188225</v>
          </cell>
          <cell r="H69">
            <v>0</v>
          </cell>
          <cell r="L69">
            <v>0</v>
          </cell>
          <cell r="O69">
            <v>0</v>
          </cell>
          <cell r="R69">
            <v>52626</v>
          </cell>
          <cell r="V69">
            <v>0</v>
          </cell>
          <cell r="AR69">
            <v>52626</v>
          </cell>
        </row>
        <row r="71">
          <cell r="E71">
            <v>187626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S71">
            <v>870</v>
          </cell>
          <cell r="V71">
            <v>0</v>
          </cell>
          <cell r="AR71">
            <v>870</v>
          </cell>
        </row>
        <row r="72">
          <cell r="E72">
            <v>684788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S72">
            <v>1756</v>
          </cell>
          <cell r="V72">
            <v>116</v>
          </cell>
          <cell r="AR72">
            <v>1872</v>
          </cell>
        </row>
        <row r="73">
          <cell r="E73">
            <v>191466</v>
          </cell>
          <cell r="H73">
            <v>0</v>
          </cell>
          <cell r="L73">
            <v>0</v>
          </cell>
          <cell r="O73">
            <v>0</v>
          </cell>
          <cell r="R73">
            <v>0</v>
          </cell>
          <cell r="V73">
            <v>2208</v>
          </cell>
          <cell r="AR73">
            <v>2208</v>
          </cell>
        </row>
        <row r="74">
          <cell r="E74">
            <v>126118</v>
          </cell>
          <cell r="H74">
            <v>0</v>
          </cell>
          <cell r="L74">
            <v>0</v>
          </cell>
          <cell r="O74">
            <v>0</v>
          </cell>
          <cell r="R74">
            <v>0</v>
          </cell>
          <cell r="S74">
            <v>1490</v>
          </cell>
          <cell r="V74">
            <v>679</v>
          </cell>
          <cell r="AR74">
            <v>2169</v>
          </cell>
        </row>
        <row r="75">
          <cell r="E75">
            <v>1120272</v>
          </cell>
          <cell r="O75">
            <v>0</v>
          </cell>
          <cell r="R75">
            <v>0</v>
          </cell>
          <cell r="S75">
            <v>0</v>
          </cell>
          <cell r="V75">
            <v>24950</v>
          </cell>
          <cell r="AR75">
            <v>24950</v>
          </cell>
        </row>
        <row r="76">
          <cell r="E76">
            <v>551832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34882</v>
          </cell>
          <cell r="AR76">
            <v>34882</v>
          </cell>
        </row>
        <row r="77">
          <cell r="E77">
            <v>790226</v>
          </cell>
          <cell r="H77">
            <v>0</v>
          </cell>
          <cell r="L77">
            <v>0</v>
          </cell>
          <cell r="O77">
            <v>0</v>
          </cell>
          <cell r="R77">
            <v>0</v>
          </cell>
          <cell r="V77">
            <v>4895</v>
          </cell>
          <cell r="AR77">
            <v>4895</v>
          </cell>
        </row>
        <row r="78">
          <cell r="E78">
            <v>149456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AR78">
            <v>0</v>
          </cell>
        </row>
        <row r="79">
          <cell r="E79">
            <v>142501</v>
          </cell>
          <cell r="H79">
            <v>0</v>
          </cell>
          <cell r="O79">
            <v>0</v>
          </cell>
          <cell r="R79">
            <v>0</v>
          </cell>
          <cell r="S79">
            <v>1472</v>
          </cell>
          <cell r="V79">
            <v>816</v>
          </cell>
          <cell r="AR79">
            <v>2288</v>
          </cell>
        </row>
        <row r="80">
          <cell r="E80">
            <v>8062519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1375</v>
          </cell>
          <cell r="AR80">
            <v>1375</v>
          </cell>
        </row>
        <row r="81">
          <cell r="E81">
            <v>46388</v>
          </cell>
          <cell r="H81">
            <v>0</v>
          </cell>
          <cell r="O81">
            <v>0</v>
          </cell>
          <cell r="R81">
            <v>0</v>
          </cell>
          <cell r="S81">
            <v>3881</v>
          </cell>
          <cell r="V81">
            <v>355</v>
          </cell>
          <cell r="AR81">
            <v>4236</v>
          </cell>
        </row>
        <row r="82">
          <cell r="E82">
            <v>207651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S82">
            <v>355</v>
          </cell>
          <cell r="V82">
            <v>498</v>
          </cell>
          <cell r="AR82">
            <v>853</v>
          </cell>
        </row>
        <row r="83">
          <cell r="E83">
            <v>81899</v>
          </cell>
          <cell r="H83">
            <v>0</v>
          </cell>
          <cell r="L83">
            <v>0</v>
          </cell>
          <cell r="O83">
            <v>0</v>
          </cell>
          <cell r="R83">
            <v>0</v>
          </cell>
          <cell r="V83">
            <v>0</v>
          </cell>
          <cell r="AR83">
            <v>0</v>
          </cell>
        </row>
        <row r="84">
          <cell r="E84">
            <v>358671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4317</v>
          </cell>
          <cell r="AR84">
            <v>4317</v>
          </cell>
        </row>
        <row r="85">
          <cell r="E85">
            <v>1735413</v>
          </cell>
          <cell r="H85">
            <v>0</v>
          </cell>
          <cell r="O85">
            <v>0</v>
          </cell>
          <cell r="R85">
            <v>0</v>
          </cell>
          <cell r="S85">
            <v>4350</v>
          </cell>
          <cell r="V85">
            <v>23587</v>
          </cell>
          <cell r="AR85">
            <v>27937</v>
          </cell>
        </row>
        <row r="86">
          <cell r="E86">
            <v>154804</v>
          </cell>
          <cell r="H86">
            <v>0</v>
          </cell>
          <cell r="L86">
            <v>0</v>
          </cell>
          <cell r="O86">
            <v>0</v>
          </cell>
          <cell r="R86">
            <v>0</v>
          </cell>
          <cell r="V86">
            <v>785</v>
          </cell>
          <cell r="AR86">
            <v>785</v>
          </cell>
        </row>
        <row r="87">
          <cell r="E87">
            <v>203517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S87">
            <v>3529</v>
          </cell>
          <cell r="V87">
            <v>776</v>
          </cell>
          <cell r="AR87">
            <v>4305</v>
          </cell>
        </row>
        <row r="88">
          <cell r="E88">
            <v>156170</v>
          </cell>
          <cell r="H88">
            <v>0</v>
          </cell>
          <cell r="O88">
            <v>0</v>
          </cell>
          <cell r="R88">
            <v>0</v>
          </cell>
          <cell r="V88">
            <v>3387</v>
          </cell>
          <cell r="AR88">
            <v>3387</v>
          </cell>
        </row>
        <row r="89">
          <cell r="E89">
            <v>50111</v>
          </cell>
          <cell r="H89">
            <v>0</v>
          </cell>
          <cell r="L89">
            <v>0</v>
          </cell>
          <cell r="O89">
            <v>0</v>
          </cell>
          <cell r="R89">
            <v>18953</v>
          </cell>
          <cell r="V89">
            <v>647</v>
          </cell>
          <cell r="AR89">
            <v>19600</v>
          </cell>
        </row>
        <row r="90">
          <cell r="E90">
            <v>393807</v>
          </cell>
          <cell r="H90">
            <v>0</v>
          </cell>
          <cell r="L90">
            <v>0</v>
          </cell>
          <cell r="O90">
            <v>0</v>
          </cell>
          <cell r="R90">
            <v>0</v>
          </cell>
          <cell r="V90">
            <v>1018</v>
          </cell>
          <cell r="AR90">
            <v>1018</v>
          </cell>
        </row>
        <row r="92">
          <cell r="E92">
            <v>2924326</v>
          </cell>
          <cell r="R92">
            <v>0</v>
          </cell>
          <cell r="V92">
            <v>3905</v>
          </cell>
          <cell r="AR92">
            <v>3905</v>
          </cell>
        </row>
        <row r="93">
          <cell r="E93">
            <v>3625310</v>
          </cell>
          <cell r="S93">
            <v>45603</v>
          </cell>
          <cell r="V93">
            <v>44366</v>
          </cell>
          <cell r="AR93">
            <v>89969</v>
          </cell>
        </row>
        <row r="95">
          <cell r="H95">
            <v>86127410</v>
          </cell>
          <cell r="L95">
            <v>0</v>
          </cell>
          <cell r="O95">
            <v>700000</v>
          </cell>
          <cell r="R95">
            <v>0</v>
          </cell>
          <cell r="V95">
            <v>0</v>
          </cell>
          <cell r="AR95">
            <v>86827410</v>
          </cell>
        </row>
        <row r="97">
          <cell r="E97">
            <v>0</v>
          </cell>
          <cell r="H97">
            <v>0</v>
          </cell>
          <cell r="L97">
            <v>38945160</v>
          </cell>
          <cell r="O97">
            <v>0</v>
          </cell>
          <cell r="R97">
            <v>0</v>
          </cell>
          <cell r="V97">
            <v>14846</v>
          </cell>
          <cell r="AR97">
            <v>38960006</v>
          </cell>
        </row>
        <row r="98">
          <cell r="H98">
            <v>0</v>
          </cell>
          <cell r="L98">
            <v>0</v>
          </cell>
          <cell r="O98">
            <v>0</v>
          </cell>
          <cell r="R98">
            <v>0</v>
          </cell>
          <cell r="V98">
            <v>12331</v>
          </cell>
          <cell r="AR98">
            <v>12331</v>
          </cell>
        </row>
        <row r="99">
          <cell r="E99">
            <v>0</v>
          </cell>
          <cell r="H99">
            <v>0</v>
          </cell>
          <cell r="L99">
            <v>2178020</v>
          </cell>
          <cell r="O99">
            <v>0</v>
          </cell>
          <cell r="R99">
            <v>0</v>
          </cell>
          <cell r="S99">
            <v>15754</v>
          </cell>
          <cell r="V99">
            <v>249</v>
          </cell>
          <cell r="AR99">
            <v>2194023</v>
          </cell>
        </row>
        <row r="100">
          <cell r="E100">
            <v>0</v>
          </cell>
          <cell r="AR100">
            <v>0</v>
          </cell>
        </row>
      </sheetData>
      <sheetData sheetId="8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O7">
            <v>0</v>
          </cell>
          <cell r="AP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O8">
            <v>0</v>
          </cell>
          <cell r="AP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O9">
            <v>0</v>
          </cell>
          <cell r="AP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O10">
            <v>0</v>
          </cell>
          <cell r="AP10">
            <v>0</v>
          </cell>
        </row>
        <row r="11">
          <cell r="E11">
            <v>0</v>
          </cell>
          <cell r="H11">
            <v>0</v>
          </cell>
          <cell r="K11">
            <v>4336197</v>
          </cell>
          <cell r="N11">
            <v>0</v>
          </cell>
          <cell r="AO11">
            <v>4336197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AO12">
            <v>0</v>
          </cell>
        </row>
        <row r="14">
          <cell r="B14">
            <v>1320375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AO14">
            <v>0</v>
          </cell>
        </row>
        <row r="15">
          <cell r="B15">
            <v>12000</v>
          </cell>
          <cell r="E15">
            <v>0</v>
          </cell>
          <cell r="H15">
            <v>0</v>
          </cell>
          <cell r="K15">
            <v>0</v>
          </cell>
          <cell r="N15">
            <v>0</v>
          </cell>
          <cell r="AO15">
            <v>0</v>
          </cell>
        </row>
        <row r="16">
          <cell r="B16">
            <v>457458</v>
          </cell>
          <cell r="E16">
            <v>0</v>
          </cell>
          <cell r="H16">
            <v>0</v>
          </cell>
          <cell r="K16">
            <v>10049</v>
          </cell>
          <cell r="N16">
            <v>0</v>
          </cell>
          <cell r="AO16">
            <v>10049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O17">
            <v>0</v>
          </cell>
        </row>
        <row r="18">
          <cell r="E18">
            <v>0</v>
          </cell>
          <cell r="H18">
            <v>0</v>
          </cell>
          <cell r="K18">
            <v>270943</v>
          </cell>
          <cell r="N18">
            <v>0</v>
          </cell>
          <cell r="AO18">
            <v>270943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AO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AO20">
            <v>0</v>
          </cell>
        </row>
        <row r="22">
          <cell r="B22">
            <v>157645</v>
          </cell>
          <cell r="E22">
            <v>0</v>
          </cell>
          <cell r="H22">
            <v>0</v>
          </cell>
          <cell r="K22">
            <v>0</v>
          </cell>
          <cell r="N22">
            <v>0</v>
          </cell>
          <cell r="AO22">
            <v>0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O23">
            <v>0</v>
          </cell>
        </row>
        <row r="25">
          <cell r="B25">
            <v>1500</v>
          </cell>
          <cell r="E25">
            <v>0</v>
          </cell>
          <cell r="H25">
            <v>0</v>
          </cell>
          <cell r="K25">
            <v>0</v>
          </cell>
          <cell r="N25">
            <v>0</v>
          </cell>
          <cell r="AO25">
            <v>0</v>
          </cell>
        </row>
        <row r="26">
          <cell r="E26">
            <v>0</v>
          </cell>
          <cell r="H26">
            <v>0</v>
          </cell>
          <cell r="K26">
            <v>0</v>
          </cell>
          <cell r="N26">
            <v>7500</v>
          </cell>
          <cell r="AO26">
            <v>7500</v>
          </cell>
        </row>
        <row r="28">
          <cell r="E28">
            <v>0</v>
          </cell>
          <cell r="H28">
            <v>0</v>
          </cell>
          <cell r="K28">
            <v>156550</v>
          </cell>
          <cell r="N28">
            <v>0</v>
          </cell>
          <cell r="AO28">
            <v>156550</v>
          </cell>
        </row>
        <row r="29">
          <cell r="AO29">
            <v>0</v>
          </cell>
        </row>
        <row r="30">
          <cell r="B30">
            <v>11467923</v>
          </cell>
          <cell r="E30">
            <v>0</v>
          </cell>
          <cell r="H30">
            <v>0</v>
          </cell>
          <cell r="K30">
            <v>0</v>
          </cell>
          <cell r="N30">
            <v>231273</v>
          </cell>
          <cell r="AO30">
            <v>231273</v>
          </cell>
        </row>
        <row r="32">
          <cell r="B32">
            <v>3139244</v>
          </cell>
          <cell r="E32">
            <v>0</v>
          </cell>
          <cell r="H32">
            <v>0</v>
          </cell>
          <cell r="K32">
            <v>1765731</v>
          </cell>
          <cell r="N32">
            <v>0</v>
          </cell>
          <cell r="AO32">
            <v>1765731</v>
          </cell>
        </row>
        <row r="33">
          <cell r="B33">
            <v>1000</v>
          </cell>
          <cell r="E33">
            <v>0</v>
          </cell>
          <cell r="H33">
            <v>0</v>
          </cell>
          <cell r="K33">
            <v>0</v>
          </cell>
          <cell r="N33">
            <v>0</v>
          </cell>
          <cell r="AO33">
            <v>0</v>
          </cell>
        </row>
        <row r="34">
          <cell r="E34">
            <v>0</v>
          </cell>
          <cell r="H34">
            <v>0</v>
          </cell>
          <cell r="K34">
            <v>77545</v>
          </cell>
          <cell r="N34">
            <v>44723</v>
          </cell>
          <cell r="AO34">
            <v>122268</v>
          </cell>
        </row>
        <row r="35">
          <cell r="E35">
            <v>0</v>
          </cell>
          <cell r="H35">
            <v>0</v>
          </cell>
          <cell r="K35">
            <v>4431943</v>
          </cell>
          <cell r="N35">
            <v>299200</v>
          </cell>
          <cell r="AO35">
            <v>4731143</v>
          </cell>
        </row>
        <row r="36">
          <cell r="E36">
            <v>0</v>
          </cell>
          <cell r="H36">
            <v>0</v>
          </cell>
          <cell r="K36">
            <v>330133</v>
          </cell>
          <cell r="N36">
            <v>0</v>
          </cell>
          <cell r="AO36">
            <v>330133</v>
          </cell>
        </row>
        <row r="37">
          <cell r="E37">
            <v>0</v>
          </cell>
          <cell r="H37">
            <v>0</v>
          </cell>
          <cell r="K37">
            <v>9799</v>
          </cell>
          <cell r="N37">
            <v>0</v>
          </cell>
          <cell r="AO37">
            <v>9799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AO38">
            <v>0</v>
          </cell>
        </row>
        <row r="39">
          <cell r="B39">
            <v>102761</v>
          </cell>
          <cell r="E39">
            <v>0</v>
          </cell>
          <cell r="H39">
            <v>0</v>
          </cell>
          <cell r="K39">
            <v>0</v>
          </cell>
          <cell r="N39">
            <v>0</v>
          </cell>
          <cell r="AO39">
            <v>0</v>
          </cell>
        </row>
        <row r="40">
          <cell r="E40">
            <v>0</v>
          </cell>
          <cell r="H40">
            <v>0</v>
          </cell>
          <cell r="K40">
            <v>3428</v>
          </cell>
          <cell r="N40">
            <v>42179</v>
          </cell>
          <cell r="AO40">
            <v>45607</v>
          </cell>
        </row>
        <row r="41">
          <cell r="B41">
            <v>26927</v>
          </cell>
          <cell r="E41">
            <v>0</v>
          </cell>
          <cell r="H41">
            <v>0</v>
          </cell>
          <cell r="K41">
            <v>0</v>
          </cell>
          <cell r="N41">
            <v>0</v>
          </cell>
          <cell r="AO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O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O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O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O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O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O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AO48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AO51">
            <v>0</v>
          </cell>
        </row>
        <row r="52">
          <cell r="AO52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AO53">
            <v>0</v>
          </cell>
        </row>
        <row r="55">
          <cell r="E55">
            <v>0</v>
          </cell>
          <cell r="H55">
            <v>0</v>
          </cell>
          <cell r="K55">
            <v>540540</v>
          </cell>
          <cell r="N55">
            <v>0</v>
          </cell>
          <cell r="AO55">
            <v>540540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O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O57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O59">
            <v>0</v>
          </cell>
        </row>
        <row r="60">
          <cell r="E60">
            <v>0</v>
          </cell>
          <cell r="H60">
            <v>0</v>
          </cell>
          <cell r="K60">
            <v>0</v>
          </cell>
          <cell r="N60">
            <v>0</v>
          </cell>
          <cell r="AO60">
            <v>0</v>
          </cell>
        </row>
        <row r="61">
          <cell r="AO61">
            <v>0</v>
          </cell>
        </row>
        <row r="62">
          <cell r="E62">
            <v>0</v>
          </cell>
          <cell r="H62">
            <v>0</v>
          </cell>
          <cell r="K62">
            <v>0</v>
          </cell>
          <cell r="N62">
            <v>0</v>
          </cell>
          <cell r="AO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O63">
            <v>0</v>
          </cell>
        </row>
        <row r="64">
          <cell r="AO64">
            <v>0</v>
          </cell>
        </row>
        <row r="65">
          <cell r="E65">
            <v>0</v>
          </cell>
          <cell r="H65">
            <v>0</v>
          </cell>
          <cell r="K65">
            <v>9000</v>
          </cell>
          <cell r="N65">
            <v>0</v>
          </cell>
          <cell r="AO65">
            <v>9000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O66">
            <v>0</v>
          </cell>
        </row>
        <row r="67">
          <cell r="E67">
            <v>0</v>
          </cell>
          <cell r="AO67">
            <v>0</v>
          </cell>
        </row>
        <row r="68">
          <cell r="E68">
            <v>0</v>
          </cell>
          <cell r="H68">
            <v>0</v>
          </cell>
          <cell r="K68">
            <v>0</v>
          </cell>
          <cell r="N68">
            <v>0</v>
          </cell>
          <cell r="AO68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O69">
            <v>0</v>
          </cell>
        </row>
        <row r="71">
          <cell r="B71">
            <v>7000</v>
          </cell>
          <cell r="E71">
            <v>0</v>
          </cell>
          <cell r="H71">
            <v>0</v>
          </cell>
          <cell r="K71">
            <v>0</v>
          </cell>
          <cell r="N71">
            <v>0</v>
          </cell>
          <cell r="AO71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O72">
            <v>0</v>
          </cell>
        </row>
        <row r="73">
          <cell r="E73">
            <v>0</v>
          </cell>
          <cell r="H73">
            <v>0</v>
          </cell>
          <cell r="K73">
            <v>0</v>
          </cell>
          <cell r="N73">
            <v>0</v>
          </cell>
          <cell r="AO73">
            <v>0</v>
          </cell>
        </row>
        <row r="74">
          <cell r="E74">
            <v>0</v>
          </cell>
          <cell r="H74">
            <v>0</v>
          </cell>
          <cell r="K74">
            <v>0</v>
          </cell>
          <cell r="N74">
            <v>0</v>
          </cell>
          <cell r="AO74">
            <v>0</v>
          </cell>
        </row>
        <row r="75">
          <cell r="K75">
            <v>82240</v>
          </cell>
          <cell r="AO75">
            <v>82240</v>
          </cell>
        </row>
        <row r="76">
          <cell r="E76">
            <v>0</v>
          </cell>
          <cell r="AO76">
            <v>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AO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O78">
            <v>0</v>
          </cell>
        </row>
        <row r="79">
          <cell r="AO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O80">
            <v>0</v>
          </cell>
        </row>
        <row r="81">
          <cell r="AO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O82">
            <v>0</v>
          </cell>
        </row>
        <row r="83">
          <cell r="E83">
            <v>0</v>
          </cell>
          <cell r="H83">
            <v>0</v>
          </cell>
          <cell r="K83">
            <v>0</v>
          </cell>
          <cell r="N83">
            <v>0</v>
          </cell>
          <cell r="AO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O84">
            <v>0</v>
          </cell>
        </row>
        <row r="85">
          <cell r="AO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AO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O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O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AO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AO90">
            <v>0</v>
          </cell>
        </row>
        <row r="92">
          <cell r="B92">
            <v>3000</v>
          </cell>
          <cell r="I92">
            <v>262308</v>
          </cell>
          <cell r="AO92">
            <v>262308</v>
          </cell>
        </row>
        <row r="95">
          <cell r="E95">
            <v>7549444</v>
          </cell>
          <cell r="H95">
            <v>0</v>
          </cell>
          <cell r="K95">
            <v>1100164</v>
          </cell>
          <cell r="N95">
            <v>0</v>
          </cell>
          <cell r="AO95">
            <v>8649608</v>
          </cell>
        </row>
        <row r="97">
          <cell r="E97">
            <v>0</v>
          </cell>
          <cell r="H97">
            <v>518489</v>
          </cell>
          <cell r="K97">
            <v>0</v>
          </cell>
          <cell r="AO97">
            <v>518489</v>
          </cell>
        </row>
        <row r="98">
          <cell r="E98">
            <v>0</v>
          </cell>
          <cell r="H98">
            <v>0</v>
          </cell>
          <cell r="K98">
            <v>0</v>
          </cell>
          <cell r="AO98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</row>
        <row r="100">
          <cell r="AP100">
            <v>0</v>
          </cell>
        </row>
      </sheetData>
      <sheetData sheetId="9">
        <row r="7">
          <cell r="F7">
            <v>467717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467717</v>
          </cell>
        </row>
        <row r="8">
          <cell r="F8">
            <v>39147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39627</v>
          </cell>
        </row>
        <row r="9">
          <cell r="F9">
            <v>4929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4929</v>
          </cell>
        </row>
        <row r="10">
          <cell r="F10">
            <v>340301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340301</v>
          </cell>
        </row>
        <row r="11">
          <cell r="F11">
            <v>346573</v>
          </cell>
          <cell r="K11">
            <v>181919</v>
          </cell>
          <cell r="N11">
            <v>0</v>
          </cell>
          <cell r="S11">
            <v>189886</v>
          </cell>
          <cell r="AD11">
            <v>0</v>
          </cell>
          <cell r="BA11">
            <v>718378</v>
          </cell>
        </row>
        <row r="12">
          <cell r="F12">
            <v>646702</v>
          </cell>
          <cell r="K12">
            <v>5342</v>
          </cell>
          <cell r="N12">
            <v>0</v>
          </cell>
          <cell r="S12">
            <v>0</v>
          </cell>
          <cell r="AD12">
            <v>0</v>
          </cell>
          <cell r="BA12">
            <v>652044</v>
          </cell>
        </row>
        <row r="14">
          <cell r="F14">
            <v>39633</v>
          </cell>
          <cell r="K14">
            <v>52797</v>
          </cell>
          <cell r="N14">
            <v>7173</v>
          </cell>
          <cell r="S14">
            <v>409524</v>
          </cell>
          <cell r="AD14">
            <v>0</v>
          </cell>
          <cell r="BA14">
            <v>509127</v>
          </cell>
        </row>
        <row r="15">
          <cell r="F15">
            <v>25448494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25448494</v>
          </cell>
        </row>
        <row r="16">
          <cell r="F16">
            <v>2827184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2827184</v>
          </cell>
        </row>
        <row r="17">
          <cell r="F17">
            <v>35670</v>
          </cell>
          <cell r="K17">
            <v>0</v>
          </cell>
          <cell r="N17">
            <v>130539</v>
          </cell>
          <cell r="S17">
            <v>1497740</v>
          </cell>
          <cell r="AD17">
            <v>0</v>
          </cell>
          <cell r="BA17">
            <v>1663949</v>
          </cell>
        </row>
        <row r="18">
          <cell r="F18">
            <v>590669</v>
          </cell>
          <cell r="K18">
            <v>9272</v>
          </cell>
          <cell r="N18">
            <v>0</v>
          </cell>
          <cell r="S18">
            <v>79618</v>
          </cell>
          <cell r="AD18">
            <v>0</v>
          </cell>
          <cell r="BA18">
            <v>679559</v>
          </cell>
        </row>
        <row r="19">
          <cell r="F19">
            <v>549802</v>
          </cell>
          <cell r="K19">
            <v>0</v>
          </cell>
          <cell r="N19">
            <v>3762325</v>
          </cell>
          <cell r="S19">
            <v>1282345</v>
          </cell>
          <cell r="AD19">
            <v>0</v>
          </cell>
          <cell r="BA19">
            <v>5594472</v>
          </cell>
        </row>
        <row r="20">
          <cell r="F20">
            <v>124232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124232</v>
          </cell>
        </row>
        <row r="22">
          <cell r="F22">
            <v>556231</v>
          </cell>
          <cell r="K22">
            <v>21513</v>
          </cell>
          <cell r="N22">
            <v>298782</v>
          </cell>
          <cell r="S22">
            <v>354161</v>
          </cell>
          <cell r="AD22">
            <v>0</v>
          </cell>
          <cell r="BA22">
            <v>1230687</v>
          </cell>
        </row>
        <row r="23">
          <cell r="F23">
            <v>1332178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1332178</v>
          </cell>
        </row>
        <row r="24">
          <cell r="F24">
            <v>59472</v>
          </cell>
          <cell r="K24">
            <v>189753</v>
          </cell>
          <cell r="BA24">
            <v>249225</v>
          </cell>
        </row>
        <row r="25">
          <cell r="F25">
            <v>518364</v>
          </cell>
          <cell r="K25">
            <v>13870</v>
          </cell>
          <cell r="N25">
            <v>10518</v>
          </cell>
          <cell r="S25">
            <v>1036827</v>
          </cell>
          <cell r="AD25">
            <v>0</v>
          </cell>
          <cell r="BA25">
            <v>1579579</v>
          </cell>
        </row>
        <row r="26">
          <cell r="F26">
            <v>589464</v>
          </cell>
          <cell r="K26">
            <v>0</v>
          </cell>
          <cell r="N26">
            <v>0</v>
          </cell>
          <cell r="S26">
            <v>475072</v>
          </cell>
          <cell r="AD26">
            <v>0</v>
          </cell>
          <cell r="AJ26">
            <v>8755</v>
          </cell>
          <cell r="BA26">
            <v>1073291</v>
          </cell>
        </row>
        <row r="28">
          <cell r="F28">
            <v>214625</v>
          </cell>
          <cell r="K28">
            <v>0</v>
          </cell>
          <cell r="N28">
            <v>0</v>
          </cell>
          <cell r="S28">
            <v>76939</v>
          </cell>
          <cell r="AD28">
            <v>0</v>
          </cell>
          <cell r="AJ28">
            <v>0</v>
          </cell>
          <cell r="BA28">
            <v>291564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254955</v>
          </cell>
          <cell r="K30">
            <v>0</v>
          </cell>
          <cell r="N30">
            <v>387686</v>
          </cell>
          <cell r="S30">
            <v>0</v>
          </cell>
          <cell r="AD30">
            <v>0</v>
          </cell>
          <cell r="AJ30">
            <v>696258</v>
          </cell>
          <cell r="AM30">
            <v>2942313</v>
          </cell>
          <cell r="BA30">
            <v>4281212</v>
          </cell>
        </row>
        <row r="32">
          <cell r="F32">
            <v>113996</v>
          </cell>
          <cell r="K32">
            <v>35204</v>
          </cell>
          <cell r="N32">
            <v>545</v>
          </cell>
          <cell r="S32">
            <v>0</v>
          </cell>
          <cell r="W32">
            <v>11661307</v>
          </cell>
          <cell r="AD32">
            <v>0</v>
          </cell>
          <cell r="AJ32">
            <v>0</v>
          </cell>
          <cell r="BA32">
            <v>11811052</v>
          </cell>
        </row>
        <row r="33">
          <cell r="F33">
            <v>547891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547891</v>
          </cell>
        </row>
        <row r="34">
          <cell r="F34">
            <v>189504</v>
          </cell>
          <cell r="K34">
            <v>1830</v>
          </cell>
          <cell r="N34">
            <v>1648</v>
          </cell>
          <cell r="S34">
            <v>0</v>
          </cell>
          <cell r="AD34">
            <v>0</v>
          </cell>
          <cell r="AJ34">
            <v>0</v>
          </cell>
          <cell r="BA34">
            <v>192982</v>
          </cell>
        </row>
        <row r="35">
          <cell r="F35">
            <v>103923</v>
          </cell>
          <cell r="K35">
            <v>257813</v>
          </cell>
          <cell r="N35">
            <v>26286</v>
          </cell>
          <cell r="S35">
            <v>0</v>
          </cell>
          <cell r="AD35">
            <v>0</v>
          </cell>
          <cell r="AJ35">
            <v>14987</v>
          </cell>
          <cell r="BA35">
            <v>403009</v>
          </cell>
        </row>
        <row r="36">
          <cell r="F36">
            <v>30497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30497</v>
          </cell>
        </row>
        <row r="37">
          <cell r="F37">
            <v>125584</v>
          </cell>
          <cell r="K37">
            <v>0</v>
          </cell>
          <cell r="N37">
            <v>0</v>
          </cell>
          <cell r="S37">
            <v>24721</v>
          </cell>
          <cell r="AD37">
            <v>0</v>
          </cell>
          <cell r="BA37">
            <v>150305</v>
          </cell>
        </row>
        <row r="38">
          <cell r="F38">
            <v>160266</v>
          </cell>
          <cell r="K38">
            <v>0</v>
          </cell>
          <cell r="N38">
            <v>1141909</v>
          </cell>
          <cell r="S38">
            <v>1358724</v>
          </cell>
          <cell r="W38">
            <v>0</v>
          </cell>
          <cell r="AD38">
            <v>0</v>
          </cell>
          <cell r="BA38">
            <v>2660899</v>
          </cell>
        </row>
        <row r="39">
          <cell r="F39">
            <v>149251</v>
          </cell>
          <cell r="K39">
            <v>52314</v>
          </cell>
          <cell r="N39">
            <v>0</v>
          </cell>
          <cell r="S39">
            <v>13560</v>
          </cell>
          <cell r="AD39">
            <v>0</v>
          </cell>
          <cell r="BA39">
            <v>215125</v>
          </cell>
        </row>
        <row r="40">
          <cell r="F40">
            <v>50608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50608</v>
          </cell>
        </row>
        <row r="41">
          <cell r="F41">
            <v>237036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237036</v>
          </cell>
        </row>
        <row r="42">
          <cell r="F42">
            <v>0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0</v>
          </cell>
        </row>
        <row r="43">
          <cell r="F43">
            <v>917263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917263</v>
          </cell>
        </row>
        <row r="44">
          <cell r="F44">
            <v>87114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87114</v>
          </cell>
        </row>
        <row r="45">
          <cell r="F45">
            <v>842252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842252</v>
          </cell>
        </row>
        <row r="46">
          <cell r="F46">
            <v>204531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204531</v>
          </cell>
        </row>
        <row r="47">
          <cell r="F47">
            <v>77469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683</v>
          </cell>
          <cell r="BA47">
            <v>78152</v>
          </cell>
        </row>
        <row r="48">
          <cell r="F48">
            <v>24478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24478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2453</v>
          </cell>
          <cell r="K52">
            <v>0</v>
          </cell>
          <cell r="S52">
            <v>0</v>
          </cell>
          <cell r="BA52">
            <v>2453</v>
          </cell>
        </row>
        <row r="53">
          <cell r="F53">
            <v>3048</v>
          </cell>
          <cell r="K53">
            <v>0</v>
          </cell>
          <cell r="S53">
            <v>0</v>
          </cell>
          <cell r="BA53">
            <v>3048</v>
          </cell>
        </row>
        <row r="55">
          <cell r="F55">
            <v>11074</v>
          </cell>
          <cell r="K55">
            <v>0</v>
          </cell>
          <cell r="N55">
            <v>0</v>
          </cell>
          <cell r="S55">
            <v>1759009</v>
          </cell>
          <cell r="AD55">
            <v>0</v>
          </cell>
          <cell r="AJ55">
            <v>0</v>
          </cell>
          <cell r="BA55">
            <v>1770083</v>
          </cell>
        </row>
        <row r="56">
          <cell r="F56">
            <v>19249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19249</v>
          </cell>
        </row>
        <row r="57">
          <cell r="F57">
            <v>3220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3220</v>
          </cell>
        </row>
        <row r="58">
          <cell r="F58">
            <v>25068</v>
          </cell>
          <cell r="BA58">
            <v>25068</v>
          </cell>
        </row>
        <row r="59">
          <cell r="F59">
            <v>4307</v>
          </cell>
          <cell r="K59">
            <v>0</v>
          </cell>
          <cell r="N59">
            <v>0</v>
          </cell>
          <cell r="S59">
            <v>0</v>
          </cell>
          <cell r="AD59">
            <v>0</v>
          </cell>
          <cell r="BA59">
            <v>4307</v>
          </cell>
        </row>
        <row r="60">
          <cell r="F60">
            <v>12382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12382</v>
          </cell>
        </row>
        <row r="61">
          <cell r="F61">
            <v>1164</v>
          </cell>
          <cell r="S61">
            <v>32569</v>
          </cell>
          <cell r="BA61">
            <v>33733</v>
          </cell>
        </row>
        <row r="62">
          <cell r="F62">
            <v>4206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4206</v>
          </cell>
        </row>
        <row r="63">
          <cell r="F63">
            <v>6002</v>
          </cell>
          <cell r="K63">
            <v>0</v>
          </cell>
          <cell r="N63">
            <v>0</v>
          </cell>
          <cell r="S63">
            <v>9500</v>
          </cell>
          <cell r="AD63">
            <v>0</v>
          </cell>
          <cell r="BA63">
            <v>15502</v>
          </cell>
        </row>
        <row r="64">
          <cell r="F64">
            <v>5888</v>
          </cell>
          <cell r="BA64">
            <v>5888</v>
          </cell>
        </row>
        <row r="65">
          <cell r="F65">
            <v>20767</v>
          </cell>
          <cell r="K65">
            <v>0</v>
          </cell>
          <cell r="N65">
            <v>0</v>
          </cell>
          <cell r="S65">
            <v>493326</v>
          </cell>
          <cell r="AD65">
            <v>0</v>
          </cell>
          <cell r="BA65">
            <v>514093</v>
          </cell>
        </row>
        <row r="66">
          <cell r="F66">
            <v>3589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3589</v>
          </cell>
        </row>
        <row r="67">
          <cell r="F67">
            <v>4520</v>
          </cell>
          <cell r="K67">
            <v>0</v>
          </cell>
          <cell r="N67">
            <v>0</v>
          </cell>
          <cell r="S67">
            <v>0</v>
          </cell>
          <cell r="BA67">
            <v>4520</v>
          </cell>
        </row>
        <row r="68">
          <cell r="F68">
            <v>1907</v>
          </cell>
          <cell r="K68">
            <v>0</v>
          </cell>
          <cell r="N68">
            <v>0</v>
          </cell>
          <cell r="S68">
            <v>62458</v>
          </cell>
          <cell r="AD68">
            <v>0</v>
          </cell>
          <cell r="BA68">
            <v>64365</v>
          </cell>
        </row>
        <row r="69">
          <cell r="F69">
            <v>3431</v>
          </cell>
          <cell r="K69">
            <v>8518</v>
          </cell>
          <cell r="N69">
            <v>0</v>
          </cell>
          <cell r="S69">
            <v>0</v>
          </cell>
          <cell r="AD69">
            <v>0</v>
          </cell>
          <cell r="BA69">
            <v>11949</v>
          </cell>
        </row>
        <row r="71">
          <cell r="F71">
            <v>1582</v>
          </cell>
          <cell r="K71">
            <v>0</v>
          </cell>
          <cell r="N71">
            <v>0</v>
          </cell>
          <cell r="S71">
            <v>753190</v>
          </cell>
          <cell r="AD71">
            <v>0</v>
          </cell>
          <cell r="BA71">
            <v>754772</v>
          </cell>
        </row>
        <row r="72">
          <cell r="F72">
            <v>5337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5337</v>
          </cell>
        </row>
        <row r="73">
          <cell r="F73">
            <v>5246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5246</v>
          </cell>
        </row>
        <row r="74">
          <cell r="F74">
            <v>4664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4664</v>
          </cell>
        </row>
        <row r="75">
          <cell r="F75">
            <v>54835</v>
          </cell>
          <cell r="BA75">
            <v>54835</v>
          </cell>
        </row>
        <row r="76">
          <cell r="F76">
            <v>39366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39366</v>
          </cell>
        </row>
        <row r="77">
          <cell r="F77">
            <v>29486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29486</v>
          </cell>
        </row>
        <row r="78">
          <cell r="F78">
            <v>4956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4956</v>
          </cell>
        </row>
        <row r="79">
          <cell r="F79">
            <v>3883</v>
          </cell>
          <cell r="K79">
            <v>0</v>
          </cell>
          <cell r="N79">
            <v>0</v>
          </cell>
          <cell r="BA79">
            <v>3883</v>
          </cell>
        </row>
        <row r="80">
          <cell r="F80">
            <v>0</v>
          </cell>
          <cell r="K80">
            <v>0</v>
          </cell>
          <cell r="N80">
            <v>0</v>
          </cell>
          <cell r="AD80">
            <v>0</v>
          </cell>
          <cell r="BA80">
            <v>0</v>
          </cell>
        </row>
        <row r="81">
          <cell r="F81">
            <v>2767</v>
          </cell>
          <cell r="K81">
            <v>0</v>
          </cell>
          <cell r="N81">
            <v>0</v>
          </cell>
          <cell r="BA81">
            <v>2767</v>
          </cell>
        </row>
        <row r="82">
          <cell r="F82">
            <v>1233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1233</v>
          </cell>
        </row>
        <row r="83">
          <cell r="F83">
            <v>2760</v>
          </cell>
          <cell r="K83">
            <v>27521</v>
          </cell>
          <cell r="N83">
            <v>0</v>
          </cell>
          <cell r="S83">
            <v>0</v>
          </cell>
          <cell r="AD83">
            <v>0</v>
          </cell>
          <cell r="BA83">
            <v>30281</v>
          </cell>
        </row>
        <row r="84">
          <cell r="F84">
            <v>17054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17054</v>
          </cell>
        </row>
        <row r="85">
          <cell r="F85">
            <v>64459</v>
          </cell>
          <cell r="BA85">
            <v>64459</v>
          </cell>
        </row>
        <row r="86">
          <cell r="F86">
            <v>2882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2882</v>
          </cell>
        </row>
        <row r="87">
          <cell r="F87">
            <v>5046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5046</v>
          </cell>
        </row>
        <row r="88">
          <cell r="F88">
            <v>6900</v>
          </cell>
          <cell r="BA88">
            <v>6900</v>
          </cell>
        </row>
        <row r="89">
          <cell r="F89">
            <v>2518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2518</v>
          </cell>
        </row>
        <row r="90">
          <cell r="F90">
            <v>18702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18702</v>
          </cell>
        </row>
        <row r="91">
          <cell r="F91">
            <v>147341</v>
          </cell>
        </row>
        <row r="92">
          <cell r="F92">
            <v>15101</v>
          </cell>
          <cell r="BA92">
            <v>15101</v>
          </cell>
        </row>
        <row r="93">
          <cell r="F93">
            <v>132240</v>
          </cell>
          <cell r="BA93">
            <v>132240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390711</v>
          </cell>
          <cell r="AD95">
            <v>0</v>
          </cell>
          <cell r="AJ95">
            <v>0</v>
          </cell>
          <cell r="BA95">
            <v>390711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486885005</v>
          </cell>
          <cell r="BA97">
            <v>486885005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3766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3766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334877000</v>
          </cell>
          <cell r="BA100">
            <v>334877000</v>
          </cell>
        </row>
      </sheetData>
      <sheetData sheetId="10">
        <row r="7">
          <cell r="E7">
            <v>0</v>
          </cell>
          <cell r="P7">
            <v>0</v>
          </cell>
          <cell r="AB7">
            <v>0</v>
          </cell>
          <cell r="AJ7">
            <v>0</v>
          </cell>
        </row>
        <row r="8">
          <cell r="E8">
            <v>0</v>
          </cell>
          <cell r="P8">
            <v>0</v>
          </cell>
          <cell r="AB8">
            <v>0</v>
          </cell>
          <cell r="AJ8">
            <v>0</v>
          </cell>
        </row>
        <row r="9">
          <cell r="E9">
            <v>0</v>
          </cell>
          <cell r="P9">
            <v>0</v>
          </cell>
          <cell r="AB9">
            <v>0</v>
          </cell>
          <cell r="AJ9">
            <v>0</v>
          </cell>
        </row>
        <row r="10">
          <cell r="E10">
            <v>0</v>
          </cell>
          <cell r="P10">
            <v>0</v>
          </cell>
          <cell r="AB10">
            <v>0</v>
          </cell>
          <cell r="AJ10">
            <v>0</v>
          </cell>
        </row>
        <row r="11">
          <cell r="E11">
            <v>0</v>
          </cell>
          <cell r="P11">
            <v>0</v>
          </cell>
          <cell r="AB11">
            <v>0</v>
          </cell>
          <cell r="AJ11">
            <v>0</v>
          </cell>
        </row>
        <row r="12">
          <cell r="E12">
            <v>0</v>
          </cell>
          <cell r="P12">
            <v>0</v>
          </cell>
          <cell r="AB12">
            <v>0</v>
          </cell>
          <cell r="AJ12">
            <v>0</v>
          </cell>
        </row>
        <row r="14">
          <cell r="E14">
            <v>0</v>
          </cell>
          <cell r="P14">
            <v>0</v>
          </cell>
          <cell r="AB14">
            <v>0</v>
          </cell>
          <cell r="AJ14">
            <v>0</v>
          </cell>
        </row>
        <row r="15">
          <cell r="E15">
            <v>0</v>
          </cell>
          <cell r="P15">
            <v>0</v>
          </cell>
          <cell r="AB15">
            <v>0</v>
          </cell>
          <cell r="AJ15">
            <v>0</v>
          </cell>
        </row>
        <row r="16">
          <cell r="E16">
            <v>0</v>
          </cell>
          <cell r="P16">
            <v>0</v>
          </cell>
          <cell r="AB16">
            <v>0</v>
          </cell>
          <cell r="AJ16">
            <v>0</v>
          </cell>
        </row>
        <row r="17">
          <cell r="E17">
            <v>0</v>
          </cell>
          <cell r="P17">
            <v>0</v>
          </cell>
          <cell r="AB17">
            <v>0</v>
          </cell>
          <cell r="AJ17">
            <v>0</v>
          </cell>
        </row>
        <row r="18">
          <cell r="E18">
            <v>0</v>
          </cell>
          <cell r="P18">
            <v>0</v>
          </cell>
          <cell r="AB18">
            <v>0</v>
          </cell>
          <cell r="AJ18">
            <v>0</v>
          </cell>
        </row>
        <row r="19">
          <cell r="E19">
            <v>0</v>
          </cell>
          <cell r="P19">
            <v>0</v>
          </cell>
          <cell r="AB19">
            <v>0</v>
          </cell>
          <cell r="AJ19">
            <v>0</v>
          </cell>
        </row>
        <row r="20">
          <cell r="E20">
            <v>0</v>
          </cell>
          <cell r="P20">
            <v>0</v>
          </cell>
          <cell r="AB20">
            <v>0</v>
          </cell>
          <cell r="AJ20">
            <v>0</v>
          </cell>
        </row>
        <row r="22">
          <cell r="E22">
            <v>0</v>
          </cell>
          <cell r="P22">
            <v>0</v>
          </cell>
          <cell r="AB22">
            <v>0</v>
          </cell>
          <cell r="AJ22">
            <v>0</v>
          </cell>
        </row>
        <row r="23">
          <cell r="E23">
            <v>0</v>
          </cell>
          <cell r="P23">
            <v>0</v>
          </cell>
          <cell r="AB23">
            <v>0</v>
          </cell>
          <cell r="AJ23">
            <v>0</v>
          </cell>
        </row>
        <row r="25">
          <cell r="E25">
            <v>0</v>
          </cell>
          <cell r="H25">
            <v>2243772</v>
          </cell>
          <cell r="P25">
            <v>0</v>
          </cell>
          <cell r="AB25">
            <v>0</v>
          </cell>
          <cell r="AJ25">
            <v>2243772</v>
          </cell>
        </row>
        <row r="26">
          <cell r="E26">
            <v>0</v>
          </cell>
          <cell r="P26">
            <v>0</v>
          </cell>
          <cell r="AB26">
            <v>0</v>
          </cell>
          <cell r="AJ26">
            <v>0</v>
          </cell>
        </row>
        <row r="28">
          <cell r="E28">
            <v>0</v>
          </cell>
          <cell r="P28">
            <v>0</v>
          </cell>
          <cell r="AB28">
            <v>0</v>
          </cell>
          <cell r="AJ28">
            <v>0</v>
          </cell>
        </row>
        <row r="29">
          <cell r="E29">
            <v>0</v>
          </cell>
          <cell r="P29">
            <v>0</v>
          </cell>
          <cell r="AB29">
            <v>0</v>
          </cell>
          <cell r="AJ29">
            <v>0</v>
          </cell>
        </row>
        <row r="30">
          <cell r="E30">
            <v>0</v>
          </cell>
          <cell r="I30">
            <v>0</v>
          </cell>
          <cell r="P30">
            <v>0</v>
          </cell>
          <cell r="AB30">
            <v>0</v>
          </cell>
          <cell r="AJ30">
            <v>0</v>
          </cell>
        </row>
        <row r="32">
          <cell r="E32">
            <v>0</v>
          </cell>
          <cell r="P32">
            <v>0</v>
          </cell>
          <cell r="AB32">
            <v>0</v>
          </cell>
          <cell r="AJ32">
            <v>0</v>
          </cell>
        </row>
        <row r="33">
          <cell r="E33">
            <v>0</v>
          </cell>
          <cell r="P33">
            <v>0</v>
          </cell>
          <cell r="AB33">
            <v>0</v>
          </cell>
          <cell r="AJ33">
            <v>0</v>
          </cell>
        </row>
        <row r="34">
          <cell r="E34">
            <v>0</v>
          </cell>
          <cell r="P34">
            <v>0</v>
          </cell>
          <cell r="AB34">
            <v>0</v>
          </cell>
          <cell r="AJ34">
            <v>0</v>
          </cell>
        </row>
        <row r="35">
          <cell r="E35">
            <v>0</v>
          </cell>
          <cell r="P35">
            <v>0</v>
          </cell>
          <cell r="AB35">
            <v>0</v>
          </cell>
          <cell r="AF35">
            <v>0</v>
          </cell>
          <cell r="AJ35">
            <v>0</v>
          </cell>
        </row>
        <row r="36">
          <cell r="E36">
            <v>0</v>
          </cell>
          <cell r="P36">
            <v>0</v>
          </cell>
          <cell r="AB36">
            <v>0</v>
          </cell>
          <cell r="AJ36">
            <v>0</v>
          </cell>
        </row>
        <row r="37">
          <cell r="E37">
            <v>0</v>
          </cell>
          <cell r="P37">
            <v>0</v>
          </cell>
          <cell r="AB37">
            <v>0</v>
          </cell>
          <cell r="AJ37">
            <v>0</v>
          </cell>
        </row>
        <row r="38">
          <cell r="E38">
            <v>0</v>
          </cell>
          <cell r="P38">
            <v>0</v>
          </cell>
          <cell r="AB38">
            <v>0</v>
          </cell>
          <cell r="AJ38">
            <v>0</v>
          </cell>
        </row>
        <row r="39">
          <cell r="E39">
            <v>0</v>
          </cell>
          <cell r="P39">
            <v>0</v>
          </cell>
          <cell r="AB39">
            <v>0</v>
          </cell>
          <cell r="AJ39">
            <v>0</v>
          </cell>
        </row>
        <row r="40">
          <cell r="E40">
            <v>0</v>
          </cell>
          <cell r="P40">
            <v>0</v>
          </cell>
          <cell r="AB40">
            <v>0</v>
          </cell>
          <cell r="AJ40">
            <v>0</v>
          </cell>
        </row>
        <row r="41">
          <cell r="E41">
            <v>0</v>
          </cell>
          <cell r="P41">
            <v>0</v>
          </cell>
          <cell r="AB41">
            <v>581322</v>
          </cell>
          <cell r="AJ41">
            <v>581322</v>
          </cell>
        </row>
        <row r="42">
          <cell r="E42">
            <v>0</v>
          </cell>
          <cell r="P42">
            <v>0</v>
          </cell>
          <cell r="AB42">
            <v>0</v>
          </cell>
          <cell r="AJ42">
            <v>0</v>
          </cell>
        </row>
        <row r="43">
          <cell r="E43">
            <v>0</v>
          </cell>
          <cell r="P43">
            <v>0</v>
          </cell>
          <cell r="AB43">
            <v>0</v>
          </cell>
          <cell r="AJ43">
            <v>0</v>
          </cell>
        </row>
        <row r="44">
          <cell r="E44">
            <v>0</v>
          </cell>
          <cell r="P44">
            <v>0</v>
          </cell>
          <cell r="AB44">
            <v>0</v>
          </cell>
          <cell r="AJ44">
            <v>0</v>
          </cell>
        </row>
        <row r="45">
          <cell r="E45">
            <v>0</v>
          </cell>
          <cell r="P45">
            <v>0</v>
          </cell>
          <cell r="AB45">
            <v>0</v>
          </cell>
          <cell r="AJ45">
            <v>0</v>
          </cell>
        </row>
        <row r="46">
          <cell r="E46">
            <v>0</v>
          </cell>
          <cell r="P46">
            <v>0</v>
          </cell>
          <cell r="AB46">
            <v>0</v>
          </cell>
          <cell r="AJ46">
            <v>0</v>
          </cell>
        </row>
        <row r="47">
          <cell r="E47">
            <v>0</v>
          </cell>
          <cell r="P47">
            <v>0</v>
          </cell>
          <cell r="AB47">
            <v>0</v>
          </cell>
          <cell r="AJ47">
            <v>0</v>
          </cell>
        </row>
        <row r="48">
          <cell r="E48">
            <v>0</v>
          </cell>
          <cell r="P48">
            <v>0</v>
          </cell>
          <cell r="AB48">
            <v>0</v>
          </cell>
          <cell r="AJ48">
            <v>0</v>
          </cell>
        </row>
        <row r="51">
          <cell r="E51">
            <v>0</v>
          </cell>
          <cell r="P51">
            <v>0</v>
          </cell>
          <cell r="AB51">
            <v>0</v>
          </cell>
          <cell r="AJ51">
            <v>0</v>
          </cell>
        </row>
        <row r="52">
          <cell r="E52">
            <v>0</v>
          </cell>
        </row>
        <row r="53">
          <cell r="E53">
            <v>0</v>
          </cell>
          <cell r="P53">
            <v>0</v>
          </cell>
          <cell r="AB53">
            <v>0</v>
          </cell>
          <cell r="AJ53">
            <v>0</v>
          </cell>
        </row>
        <row r="55">
          <cell r="E55">
            <v>0</v>
          </cell>
          <cell r="P55">
            <v>0</v>
          </cell>
          <cell r="AB55">
            <v>0</v>
          </cell>
          <cell r="AJ55">
            <v>0</v>
          </cell>
        </row>
        <row r="56">
          <cell r="E56">
            <v>0</v>
          </cell>
          <cell r="P56">
            <v>0</v>
          </cell>
          <cell r="AB56">
            <v>0</v>
          </cell>
          <cell r="AJ56">
            <v>0</v>
          </cell>
        </row>
        <row r="57">
          <cell r="E57">
            <v>0</v>
          </cell>
          <cell r="P57">
            <v>0</v>
          </cell>
          <cell r="AB57">
            <v>0</v>
          </cell>
          <cell r="AJ57">
            <v>0</v>
          </cell>
        </row>
        <row r="59">
          <cell r="E59">
            <v>0</v>
          </cell>
          <cell r="P59">
            <v>0</v>
          </cell>
          <cell r="AB59">
            <v>0</v>
          </cell>
          <cell r="AJ59">
            <v>0</v>
          </cell>
        </row>
        <row r="60">
          <cell r="E60">
            <v>0</v>
          </cell>
          <cell r="P60">
            <v>0</v>
          </cell>
          <cell r="AB60">
            <v>0</v>
          </cell>
          <cell r="AJ60">
            <v>0</v>
          </cell>
        </row>
        <row r="62">
          <cell r="E62">
            <v>0</v>
          </cell>
          <cell r="P62">
            <v>0</v>
          </cell>
          <cell r="AB62">
            <v>0</v>
          </cell>
          <cell r="AJ62">
            <v>0</v>
          </cell>
        </row>
        <row r="63">
          <cell r="E63">
            <v>0</v>
          </cell>
          <cell r="P63">
            <v>0</v>
          </cell>
          <cell r="AB63">
            <v>0</v>
          </cell>
          <cell r="AJ63">
            <v>0</v>
          </cell>
        </row>
        <row r="65">
          <cell r="E65">
            <v>0</v>
          </cell>
          <cell r="P65">
            <v>0</v>
          </cell>
          <cell r="AB65">
            <v>0</v>
          </cell>
          <cell r="AJ65">
            <v>0</v>
          </cell>
        </row>
        <row r="66">
          <cell r="E66">
            <v>0</v>
          </cell>
          <cell r="P66">
            <v>0</v>
          </cell>
          <cell r="AB66">
            <v>0</v>
          </cell>
          <cell r="AJ66">
            <v>0</v>
          </cell>
        </row>
        <row r="67">
          <cell r="E67">
            <v>0</v>
          </cell>
          <cell r="AJ67">
            <v>0</v>
          </cell>
        </row>
        <row r="68">
          <cell r="E68">
            <v>0</v>
          </cell>
          <cell r="P68">
            <v>0</v>
          </cell>
          <cell r="AB68">
            <v>0</v>
          </cell>
          <cell r="AJ68">
            <v>0</v>
          </cell>
        </row>
        <row r="69">
          <cell r="E69">
            <v>0</v>
          </cell>
          <cell r="P69">
            <v>0</v>
          </cell>
          <cell r="AB69">
            <v>0</v>
          </cell>
          <cell r="AJ69">
            <v>0</v>
          </cell>
        </row>
        <row r="71">
          <cell r="E71">
            <v>0</v>
          </cell>
          <cell r="P71">
            <v>0</v>
          </cell>
          <cell r="AB71">
            <v>0</v>
          </cell>
          <cell r="AJ71">
            <v>0</v>
          </cell>
        </row>
        <row r="72">
          <cell r="E72">
            <v>0</v>
          </cell>
          <cell r="P72">
            <v>0</v>
          </cell>
          <cell r="AB72">
            <v>0</v>
          </cell>
          <cell r="AJ72">
            <v>0</v>
          </cell>
        </row>
        <row r="73">
          <cell r="E73">
            <v>0</v>
          </cell>
          <cell r="P73">
            <v>0</v>
          </cell>
          <cell r="AB73">
            <v>0</v>
          </cell>
          <cell r="AJ73">
            <v>0</v>
          </cell>
        </row>
        <row r="74">
          <cell r="E74">
            <v>0</v>
          </cell>
          <cell r="P74">
            <v>0</v>
          </cell>
          <cell r="AB74">
            <v>0</v>
          </cell>
          <cell r="AJ74">
            <v>0</v>
          </cell>
        </row>
        <row r="75">
          <cell r="E75">
            <v>0</v>
          </cell>
        </row>
        <row r="76">
          <cell r="E76">
            <v>0</v>
          </cell>
          <cell r="P76">
            <v>0</v>
          </cell>
          <cell r="AB76">
            <v>0</v>
          </cell>
          <cell r="AJ76">
            <v>0</v>
          </cell>
        </row>
        <row r="77">
          <cell r="E77">
            <v>0</v>
          </cell>
          <cell r="P77">
            <v>0</v>
          </cell>
          <cell r="AB77">
            <v>0</v>
          </cell>
          <cell r="AJ77">
            <v>0</v>
          </cell>
        </row>
        <row r="78">
          <cell r="E78">
            <v>0</v>
          </cell>
          <cell r="P78">
            <v>0</v>
          </cell>
          <cell r="AB78">
            <v>0</v>
          </cell>
          <cell r="AJ78">
            <v>0</v>
          </cell>
        </row>
        <row r="80">
          <cell r="E80">
            <v>0</v>
          </cell>
          <cell r="P80">
            <v>0</v>
          </cell>
          <cell r="AB80">
            <v>0</v>
          </cell>
          <cell r="AJ80">
            <v>0</v>
          </cell>
        </row>
        <row r="82">
          <cell r="E82">
            <v>0</v>
          </cell>
          <cell r="P82">
            <v>0</v>
          </cell>
          <cell r="AB82">
            <v>0</v>
          </cell>
          <cell r="AJ82">
            <v>0</v>
          </cell>
        </row>
        <row r="83">
          <cell r="E83">
            <v>0</v>
          </cell>
          <cell r="P83">
            <v>0</v>
          </cell>
          <cell r="AB83">
            <v>0</v>
          </cell>
          <cell r="AJ83">
            <v>0</v>
          </cell>
        </row>
        <row r="84">
          <cell r="E84">
            <v>0</v>
          </cell>
          <cell r="P84">
            <v>0</v>
          </cell>
          <cell r="AB84">
            <v>0</v>
          </cell>
          <cell r="AJ84">
            <v>0</v>
          </cell>
        </row>
        <row r="86">
          <cell r="E86">
            <v>0</v>
          </cell>
          <cell r="P86">
            <v>0</v>
          </cell>
          <cell r="AB86">
            <v>0</v>
          </cell>
          <cell r="AJ86">
            <v>0</v>
          </cell>
        </row>
        <row r="87">
          <cell r="E87">
            <v>0</v>
          </cell>
          <cell r="P87">
            <v>0</v>
          </cell>
          <cell r="AB87">
            <v>0</v>
          </cell>
          <cell r="AJ87">
            <v>0</v>
          </cell>
        </row>
        <row r="88">
          <cell r="E88">
            <v>0</v>
          </cell>
          <cell r="P88">
            <v>0</v>
          </cell>
          <cell r="AB88">
            <v>0</v>
          </cell>
          <cell r="AJ88">
            <v>0</v>
          </cell>
        </row>
        <row r="89">
          <cell r="E89">
            <v>0</v>
          </cell>
          <cell r="P89">
            <v>0</v>
          </cell>
          <cell r="AB89">
            <v>0</v>
          </cell>
          <cell r="AJ89">
            <v>0</v>
          </cell>
        </row>
        <row r="90">
          <cell r="E90">
            <v>0</v>
          </cell>
          <cell r="P90">
            <v>0</v>
          </cell>
          <cell r="AB90">
            <v>0</v>
          </cell>
          <cell r="AJ90">
            <v>0</v>
          </cell>
        </row>
        <row r="95">
          <cell r="E95">
            <v>3609522</v>
          </cell>
          <cell r="L95">
            <v>3181000</v>
          </cell>
          <cell r="P95">
            <v>0</v>
          </cell>
          <cell r="AB95">
            <v>0</v>
          </cell>
          <cell r="AF95">
            <v>0</v>
          </cell>
          <cell r="AJ95">
            <v>6790522</v>
          </cell>
        </row>
        <row r="97">
          <cell r="E97">
            <v>0</v>
          </cell>
          <cell r="AJ97">
            <v>0</v>
          </cell>
        </row>
        <row r="98">
          <cell r="E98">
            <v>0</v>
          </cell>
          <cell r="AJ98">
            <v>0</v>
          </cell>
        </row>
        <row r="99">
          <cell r="E99">
            <v>0</v>
          </cell>
          <cell r="P99">
            <v>0</v>
          </cell>
          <cell r="AB99">
            <v>0</v>
          </cell>
          <cell r="AJ99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86"/>
  <sheetViews>
    <sheetView zoomScaleNormal="100" workbookViewId="0">
      <pane xSplit="1" ySplit="7" topLeftCell="D14" activePane="bottomRight" state="frozen"/>
      <selection pane="topRight" activeCell="B1" sqref="B1"/>
      <selection pane="bottomLeft" activeCell="A8" sqref="A8"/>
      <selection pane="bottomRight" activeCell="A25" sqref="A25"/>
    </sheetView>
  </sheetViews>
  <sheetFormatPr defaultColWidth="3.5703125" defaultRowHeight="12.75" x14ac:dyDescent="0.2"/>
  <cols>
    <col min="1" max="1" width="39.7109375" style="105" customWidth="1"/>
    <col min="2" max="2" width="16" style="105" hidden="1" customWidth="1"/>
    <col min="3" max="3" width="14.5703125" style="105" hidden="1" customWidth="1"/>
    <col min="4" max="5" width="15" style="105" customWidth="1"/>
    <col min="6" max="6" width="2.7109375" style="105" customWidth="1"/>
    <col min="7" max="7" width="11.42578125" style="106" customWidth="1"/>
    <col min="8" max="8" width="15" style="105" customWidth="1"/>
    <col min="9" max="9" width="2.7109375" style="105" customWidth="1"/>
    <col min="10" max="16384" width="3.5703125" style="5"/>
  </cols>
  <sheetData>
    <row r="1" spans="1:9" x14ac:dyDescent="0.2">
      <c r="A1" s="1"/>
      <c r="B1" s="1"/>
      <c r="C1" s="1"/>
      <c r="D1" s="1"/>
      <c r="E1" s="1"/>
      <c r="F1" s="1"/>
      <c r="G1" s="2"/>
      <c r="H1" s="3"/>
      <c r="I1" s="3"/>
    </row>
    <row r="2" spans="1:9" ht="15.75" x14ac:dyDescent="0.25">
      <c r="A2" s="6" t="s">
        <v>0</v>
      </c>
      <c r="B2" s="6"/>
      <c r="C2" s="6"/>
      <c r="D2" s="7"/>
      <c r="E2" s="7"/>
      <c r="F2" s="7"/>
      <c r="G2" s="8"/>
      <c r="H2" s="9"/>
      <c r="I2" s="9"/>
    </row>
    <row r="3" spans="1:9" x14ac:dyDescent="0.2">
      <c r="A3" s="7" t="s">
        <v>333</v>
      </c>
      <c r="B3" s="7"/>
      <c r="C3" s="7"/>
      <c r="D3" s="1"/>
      <c r="E3" s="1"/>
      <c r="F3" s="1"/>
      <c r="G3" s="2"/>
      <c r="H3" s="10"/>
      <c r="I3" s="10"/>
    </row>
    <row r="4" spans="1:9" x14ac:dyDescent="0.2">
      <c r="A4" s="10" t="s">
        <v>1</v>
      </c>
      <c r="B4" s="10"/>
      <c r="C4" s="10"/>
      <c r="D4" s="10"/>
      <c r="E4" s="10"/>
      <c r="F4" s="10"/>
      <c r="G4" s="8"/>
      <c r="H4" s="10"/>
      <c r="I4" s="10"/>
    </row>
    <row r="5" spans="1:9" ht="21.75" customHeight="1" x14ac:dyDescent="0.2">
      <c r="A5" s="11" t="s">
        <v>2</v>
      </c>
      <c r="B5" s="12" t="s">
        <v>3</v>
      </c>
      <c r="C5" s="13"/>
      <c r="D5" s="14"/>
      <c r="E5" s="12" t="s">
        <v>4</v>
      </c>
      <c r="F5" s="14"/>
      <c r="G5" s="15" t="s">
        <v>5</v>
      </c>
      <c r="H5" s="15" t="s">
        <v>6</v>
      </c>
      <c r="I5" s="15"/>
    </row>
    <row r="6" spans="1:9" ht="12.75" customHeight="1" x14ac:dyDescent="0.2">
      <c r="A6" s="11"/>
      <c r="B6" s="16"/>
      <c r="C6" s="17"/>
      <c r="D6" s="18"/>
      <c r="E6" s="16"/>
      <c r="F6" s="18"/>
      <c r="G6" s="15"/>
      <c r="H6" s="15"/>
      <c r="I6" s="15"/>
    </row>
    <row r="7" spans="1:9" ht="21" customHeight="1" x14ac:dyDescent="0.2">
      <c r="A7" s="11"/>
      <c r="B7" s="19"/>
      <c r="C7" s="20"/>
      <c r="D7" s="21"/>
      <c r="E7" s="19"/>
      <c r="F7" s="21"/>
      <c r="G7" s="15"/>
      <c r="H7" s="15"/>
      <c r="I7" s="15"/>
    </row>
    <row r="8" spans="1:9" ht="15.95" customHeight="1" x14ac:dyDescent="0.2">
      <c r="A8" s="22" t="s">
        <v>7</v>
      </c>
      <c r="B8" s="23">
        <f>B9+B10</f>
        <v>2431986952</v>
      </c>
      <c r="C8" s="23">
        <f>C9+C10</f>
        <v>0</v>
      </c>
      <c r="D8" s="23">
        <f>D9+D10</f>
        <v>2431986952</v>
      </c>
      <c r="E8" s="24">
        <f>E9+E10</f>
        <v>1981481732</v>
      </c>
      <c r="F8" s="24"/>
      <c r="G8" s="25">
        <f>E8/D8</f>
        <v>0.81475837293061271</v>
      </c>
      <c r="H8" s="26">
        <f>H9+H10</f>
        <v>450505220</v>
      </c>
      <c r="I8" s="27"/>
    </row>
    <row r="9" spans="1:9" ht="15.95" customHeight="1" x14ac:dyDescent="0.2">
      <c r="A9" s="29" t="s">
        <v>8</v>
      </c>
      <c r="B9" s="29">
        <f>[1]BYDEPT!F8</f>
        <v>1968797453</v>
      </c>
      <c r="C9" s="29">
        <f>[1]BYDEPT!AE8</f>
        <v>0</v>
      </c>
      <c r="D9" s="30">
        <f>SUM(B9:C9)</f>
        <v>1968797453</v>
      </c>
      <c r="E9" s="31">
        <f>[1]BYDEPT!BD8</f>
        <v>1755095196</v>
      </c>
      <c r="F9" s="32"/>
      <c r="G9" s="33">
        <f>E9/D9</f>
        <v>0.89145543810290573</v>
      </c>
      <c r="H9" s="34">
        <f>D9-E9</f>
        <v>213702257</v>
      </c>
      <c r="I9" s="35"/>
    </row>
    <row r="10" spans="1:9" ht="15.95" customHeight="1" x14ac:dyDescent="0.2">
      <c r="A10" s="37" t="s">
        <v>9</v>
      </c>
      <c r="B10" s="37">
        <f>[1]BYDEPT!F97</f>
        <v>463189499</v>
      </c>
      <c r="C10" s="37">
        <f>[1]BYDEPT!AE97</f>
        <v>0</v>
      </c>
      <c r="D10" s="30">
        <f>SUM(B10:C10)</f>
        <v>463189499</v>
      </c>
      <c r="E10" s="34">
        <f>[1]BYDEPT!BD97</f>
        <v>226386536</v>
      </c>
      <c r="F10" s="32"/>
      <c r="G10" s="33">
        <f>E10/D10</f>
        <v>0.48875576084681488</v>
      </c>
      <c r="H10" s="34">
        <f>D10-E10</f>
        <v>236802963</v>
      </c>
      <c r="I10" s="35"/>
    </row>
    <row r="11" spans="1:9" ht="15.95" customHeight="1" x14ac:dyDescent="0.2">
      <c r="A11" s="38"/>
      <c r="B11" s="38"/>
      <c r="C11" s="38"/>
      <c r="D11" s="39"/>
      <c r="E11" s="40"/>
      <c r="F11" s="28"/>
      <c r="G11" s="41"/>
      <c r="H11" s="40"/>
      <c r="I11" s="27"/>
    </row>
    <row r="12" spans="1:9" ht="15.95" customHeight="1" x14ac:dyDescent="0.2">
      <c r="A12" s="42" t="s">
        <v>10</v>
      </c>
      <c r="B12" s="43">
        <f>SUM(B13:B17)+SUM(B20:B22)</f>
        <v>918013048</v>
      </c>
      <c r="C12" s="43">
        <f>SUM(C13:C17)+SUM(C20:C22)</f>
        <v>0</v>
      </c>
      <c r="D12" s="43">
        <f>SUM(D13:D17)+SUM(D20:D22)</f>
        <v>918013048</v>
      </c>
      <c r="E12" s="44">
        <f>SUM(E13:E17)+SUM(E20:E22)</f>
        <v>888896146</v>
      </c>
      <c r="F12" s="45"/>
      <c r="G12" s="46">
        <f t="shared" ref="G12:G22" si="0">E12/D12</f>
        <v>0.96828269264425526</v>
      </c>
      <c r="H12" s="44">
        <f>SUM(H13:H17)+SUM(H20:H22)</f>
        <v>29116902</v>
      </c>
      <c r="I12" s="47"/>
    </row>
    <row r="13" spans="1:9" ht="15.95" customHeight="1" x14ac:dyDescent="0.25">
      <c r="A13" s="48" t="s">
        <v>11</v>
      </c>
      <c r="B13" s="48">
        <f>[1]BYDEPT!F112</f>
        <v>37870798</v>
      </c>
      <c r="C13" s="48"/>
      <c r="D13" s="49">
        <f>SUM(B13:C13)</f>
        <v>37870798</v>
      </c>
      <c r="E13" s="50">
        <f>[1]BYDEPT!BD112</f>
        <v>39405063</v>
      </c>
      <c r="F13" s="51"/>
      <c r="G13" s="52">
        <f t="shared" si="0"/>
        <v>1.0405131415503841</v>
      </c>
      <c r="H13" s="34">
        <f>D13-E13</f>
        <v>-1534265</v>
      </c>
      <c r="I13" s="53" t="s">
        <v>12</v>
      </c>
    </row>
    <row r="14" spans="1:9" ht="15.95" customHeight="1" x14ac:dyDescent="0.25">
      <c r="A14" s="29" t="s">
        <v>13</v>
      </c>
      <c r="B14" s="29">
        <f>[1]BYDEPT!F113</f>
        <v>486885005</v>
      </c>
      <c r="C14" s="29"/>
      <c r="D14" s="49">
        <f>SUM(B14:C14)</f>
        <v>486885005</v>
      </c>
      <c r="E14" s="50">
        <f>[1]BYDEPT!BD113</f>
        <v>486885005</v>
      </c>
      <c r="F14" s="51"/>
      <c r="G14" s="54">
        <f t="shared" si="0"/>
        <v>1</v>
      </c>
      <c r="H14" s="34">
        <f>D14-E14</f>
        <v>0</v>
      </c>
      <c r="I14" s="35"/>
    </row>
    <row r="15" spans="1:9" ht="15.95" customHeight="1" x14ac:dyDescent="0.25">
      <c r="A15" s="48" t="s">
        <v>14</v>
      </c>
      <c r="B15" s="48">
        <f>[1]BYDEPT!F114</f>
        <v>480</v>
      </c>
      <c r="C15" s="48"/>
      <c r="D15" s="49">
        <f>SUM(B15:C15)</f>
        <v>480</v>
      </c>
      <c r="E15" s="50">
        <f>[1]BYDEPT!BD114</f>
        <v>480</v>
      </c>
      <c r="F15" s="51"/>
      <c r="G15" s="54">
        <f t="shared" si="0"/>
        <v>1</v>
      </c>
      <c r="H15" s="34">
        <f>D15-E15</f>
        <v>0</v>
      </c>
      <c r="I15" s="35"/>
    </row>
    <row r="16" spans="1:9" ht="15.95" hidden="1" customHeight="1" x14ac:dyDescent="0.25">
      <c r="A16" s="48" t="s">
        <v>15</v>
      </c>
      <c r="B16" s="48">
        <f>[1]BYDEPT!F115</f>
        <v>0</v>
      </c>
      <c r="C16" s="48" t="s">
        <v>16</v>
      </c>
      <c r="D16" s="49">
        <f>SUM(B16:C16)</f>
        <v>0</v>
      </c>
      <c r="E16" s="50">
        <f>[1]BYDEPT!BD115</f>
        <v>0</v>
      </c>
      <c r="F16" s="51"/>
      <c r="G16" s="54"/>
      <c r="H16" s="34">
        <f>D16-E16</f>
        <v>0</v>
      </c>
      <c r="I16" s="35"/>
    </row>
    <row r="17" spans="1:9" ht="15.95" customHeight="1" x14ac:dyDescent="0.25">
      <c r="A17" s="48" t="s">
        <v>17</v>
      </c>
      <c r="B17" s="56">
        <f>SUM(B18:B19)</f>
        <v>22114600</v>
      </c>
      <c r="C17" s="56">
        <f>SUM(C18:C19)</f>
        <v>0</v>
      </c>
      <c r="D17" s="57">
        <f>SUM(D18:D19)</f>
        <v>22114600</v>
      </c>
      <c r="E17" s="58">
        <f>SUM(E18:E19)</f>
        <v>21961187</v>
      </c>
      <c r="F17" s="59"/>
      <c r="G17" s="60">
        <f t="shared" si="0"/>
        <v>0.99306281822868148</v>
      </c>
      <c r="H17" s="56">
        <f>SUM(H18:H19)</f>
        <v>153413</v>
      </c>
      <c r="I17" s="61"/>
    </row>
    <row r="18" spans="1:9" ht="15.95" customHeight="1" x14ac:dyDescent="0.25">
      <c r="A18" s="48" t="s">
        <v>18</v>
      </c>
      <c r="B18" s="48">
        <f>[1]BYDEPT!F117</f>
        <v>13090992</v>
      </c>
      <c r="C18" s="48"/>
      <c r="D18" s="49">
        <f t="shared" ref="D18:D22" si="1">SUM(B18:C18)</f>
        <v>13090992</v>
      </c>
      <c r="E18" s="50">
        <f>[1]BYDEPT!BD117</f>
        <v>11661307</v>
      </c>
      <c r="F18" s="51"/>
      <c r="G18" s="54">
        <f t="shared" si="0"/>
        <v>0.89078864306081618</v>
      </c>
      <c r="H18" s="34">
        <f t="shared" ref="H18:H22" si="2">D18-E18</f>
        <v>1429685</v>
      </c>
      <c r="I18" s="35"/>
    </row>
    <row r="19" spans="1:9" ht="15.95" customHeight="1" x14ac:dyDescent="0.25">
      <c r="A19" s="48" t="s">
        <v>19</v>
      </c>
      <c r="B19" s="48">
        <f>[1]BYDEPT!F118</f>
        <v>9023608</v>
      </c>
      <c r="C19" s="48"/>
      <c r="D19" s="49">
        <f t="shared" si="1"/>
        <v>9023608</v>
      </c>
      <c r="E19" s="50">
        <f>[1]BYDEPT!BD118</f>
        <v>10299880</v>
      </c>
      <c r="F19" s="51"/>
      <c r="G19" s="54">
        <f t="shared" si="0"/>
        <v>1.1414369950467707</v>
      </c>
      <c r="H19" s="34">
        <f t="shared" si="2"/>
        <v>-1276272</v>
      </c>
      <c r="I19" s="35"/>
    </row>
    <row r="20" spans="1:9" ht="15.95" customHeight="1" x14ac:dyDescent="0.25">
      <c r="A20" s="48" t="s">
        <v>20</v>
      </c>
      <c r="B20" s="48">
        <f>[1]BYDEPT!F119</f>
        <v>16765165</v>
      </c>
      <c r="C20" s="48"/>
      <c r="D20" s="49">
        <f t="shared" si="1"/>
        <v>16765165</v>
      </c>
      <c r="E20" s="50">
        <f>[1]BYDEPT!BD119</f>
        <v>0</v>
      </c>
      <c r="F20" s="51"/>
      <c r="G20" s="54">
        <f t="shared" si="0"/>
        <v>0</v>
      </c>
      <c r="H20" s="34">
        <f t="shared" si="2"/>
        <v>16765165</v>
      </c>
      <c r="I20" s="35"/>
    </row>
    <row r="21" spans="1:9" ht="15.95" customHeight="1" x14ac:dyDescent="0.25">
      <c r="A21" s="48" t="s">
        <v>21</v>
      </c>
      <c r="B21" s="48">
        <f>[1]BYDEPT!F120</f>
        <v>334877000</v>
      </c>
      <c r="C21" s="48"/>
      <c r="D21" s="49">
        <f t="shared" si="1"/>
        <v>334877000</v>
      </c>
      <c r="E21" s="50">
        <f>[1]BYDEPT!BD120</f>
        <v>334877000</v>
      </c>
      <c r="F21" s="51"/>
      <c r="G21" s="54">
        <f>E21/D21</f>
        <v>1</v>
      </c>
      <c r="H21" s="34">
        <f t="shared" si="2"/>
        <v>0</v>
      </c>
      <c r="I21" s="35"/>
    </row>
    <row r="22" spans="1:9" ht="15.95" customHeight="1" x14ac:dyDescent="0.25">
      <c r="A22" s="29" t="s">
        <v>22</v>
      </c>
      <c r="B22" s="29">
        <f>[1]GAARD!F298</f>
        <v>19500000</v>
      </c>
      <c r="C22" s="29"/>
      <c r="D22" s="49">
        <f t="shared" si="1"/>
        <v>19500000</v>
      </c>
      <c r="E22" s="50">
        <f>[1]BYDEPT!BD121</f>
        <v>5767411</v>
      </c>
      <c r="F22" s="51"/>
      <c r="G22" s="54">
        <f t="shared" si="0"/>
        <v>0.29576466666666668</v>
      </c>
      <c r="H22" s="34">
        <f t="shared" si="2"/>
        <v>13732589</v>
      </c>
      <c r="I22" s="35"/>
    </row>
    <row r="23" spans="1:9" ht="15.95" customHeight="1" x14ac:dyDescent="0.25">
      <c r="A23" s="48"/>
      <c r="B23" s="48"/>
      <c r="C23" s="48"/>
      <c r="D23" s="49"/>
      <c r="E23" s="50"/>
      <c r="F23" s="51"/>
      <c r="G23" s="54"/>
      <c r="H23" s="48"/>
      <c r="I23" s="61"/>
    </row>
    <row r="24" spans="1:9" s="66" customFormat="1" ht="15.95" customHeight="1" x14ac:dyDescent="0.25">
      <c r="A24" s="62" t="s">
        <v>23</v>
      </c>
      <c r="B24" s="63">
        <f>B12+B8</f>
        <v>3350000000</v>
      </c>
      <c r="C24" s="63">
        <f>C12+C8</f>
        <v>0</v>
      </c>
      <c r="D24" s="63">
        <f>D12+D8</f>
        <v>3350000000</v>
      </c>
      <c r="E24" s="62">
        <f>E12+E8</f>
        <v>2870377878</v>
      </c>
      <c r="F24" s="64"/>
      <c r="G24" s="65">
        <f>E24/D24</f>
        <v>0.85682921731343287</v>
      </c>
      <c r="H24" s="62">
        <f>H12+H8</f>
        <v>479622122</v>
      </c>
      <c r="I24" s="47"/>
    </row>
    <row r="25" spans="1:9" ht="15.95" customHeight="1" x14ac:dyDescent="0.25">
      <c r="A25" s="50"/>
      <c r="B25" s="50"/>
      <c r="C25" s="50"/>
      <c r="D25" s="49"/>
      <c r="E25" s="50"/>
      <c r="F25" s="51"/>
      <c r="G25" s="54"/>
      <c r="H25" s="48"/>
      <c r="I25" s="61"/>
    </row>
    <row r="26" spans="1:9" ht="15.95" customHeight="1" x14ac:dyDescent="0.25">
      <c r="A26" s="62" t="s">
        <v>24</v>
      </c>
      <c r="B26" s="63">
        <f>B27+B31+B33</f>
        <v>0</v>
      </c>
      <c r="C26" s="63">
        <f>C27+C31+C33</f>
        <v>0</v>
      </c>
      <c r="D26" s="63">
        <f>D27+D31+D33</f>
        <v>0</v>
      </c>
      <c r="E26" s="62">
        <f>E27+E31+E33</f>
        <v>52912489</v>
      </c>
      <c r="F26" s="64" t="s">
        <v>25</v>
      </c>
      <c r="G26" s="65"/>
      <c r="H26" s="62">
        <f>H27+H31+H33</f>
        <v>-52912489</v>
      </c>
      <c r="I26" s="47"/>
    </row>
    <row r="27" spans="1:9" ht="15.95" customHeight="1" x14ac:dyDescent="0.25">
      <c r="A27" s="67" t="s">
        <v>26</v>
      </c>
      <c r="B27" s="43">
        <f>SUM(B28:B29)</f>
        <v>0</v>
      </c>
      <c r="C27" s="43">
        <f>SUM(C28:C29)</f>
        <v>0</v>
      </c>
      <c r="D27" s="43">
        <f>SUM(D28:D29)</f>
        <v>0</v>
      </c>
      <c r="E27" s="44">
        <f>SUM(E28:E29)</f>
        <v>38776211</v>
      </c>
      <c r="F27" s="68"/>
      <c r="G27" s="46"/>
      <c r="H27" s="44">
        <f>SUM(H28:H29)</f>
        <v>-38776211</v>
      </c>
      <c r="I27" s="47"/>
    </row>
    <row r="28" spans="1:9" ht="15.95" customHeight="1" x14ac:dyDescent="0.25">
      <c r="A28" s="29" t="s">
        <v>27</v>
      </c>
      <c r="B28" s="69"/>
      <c r="C28" s="69"/>
      <c r="D28" s="70">
        <f>SUM(B28:C28)</f>
        <v>0</v>
      </c>
      <c r="E28" s="37">
        <f>[1]BYDEPT!BD127</f>
        <v>16696833</v>
      </c>
      <c r="F28" s="71"/>
      <c r="G28" s="54"/>
      <c r="H28" s="34">
        <f>D28-E28</f>
        <v>-16696833</v>
      </c>
      <c r="I28" s="35"/>
    </row>
    <row r="29" spans="1:9" ht="15.95" customHeight="1" x14ac:dyDescent="0.25">
      <c r="A29" s="37" t="s">
        <v>28</v>
      </c>
      <c r="B29" s="72"/>
      <c r="C29" s="72"/>
      <c r="D29" s="70">
        <f>SUM(B29:C29)</f>
        <v>0</v>
      </c>
      <c r="E29" s="37">
        <f>[1]BYDEPT!BD216</f>
        <v>22079378</v>
      </c>
      <c r="F29" s="71"/>
      <c r="G29" s="54"/>
      <c r="H29" s="34">
        <f>D29-E29</f>
        <v>-22079378</v>
      </c>
      <c r="I29" s="35"/>
    </row>
    <row r="30" spans="1:9" ht="10.5" customHeight="1" x14ac:dyDescent="0.25">
      <c r="A30" s="37"/>
      <c r="B30" s="37"/>
      <c r="C30" s="37"/>
      <c r="D30" s="73"/>
      <c r="E30" s="37"/>
      <c r="F30" s="71"/>
      <c r="G30" s="54"/>
      <c r="H30" s="48"/>
      <c r="I30" s="61"/>
    </row>
    <row r="31" spans="1:9" s="66" customFormat="1" ht="15.95" customHeight="1" x14ac:dyDescent="0.25">
      <c r="A31" s="67" t="s">
        <v>29</v>
      </c>
      <c r="B31" s="67"/>
      <c r="C31" s="67"/>
      <c r="D31" s="74">
        <f>SUM(B31:C31)</f>
        <v>0</v>
      </c>
      <c r="E31" s="42">
        <f>[1]BYDEPT!BD230</f>
        <v>9615616</v>
      </c>
      <c r="F31" s="75"/>
      <c r="G31" s="76"/>
      <c r="H31" s="40">
        <f>D31-E31</f>
        <v>-9615616</v>
      </c>
      <c r="I31" s="27"/>
    </row>
    <row r="32" spans="1:9" ht="15.95" customHeight="1" x14ac:dyDescent="0.25">
      <c r="A32" s="48"/>
      <c r="B32" s="48"/>
      <c r="C32" s="48"/>
      <c r="D32" s="70"/>
      <c r="E32" s="48"/>
      <c r="F32" s="75"/>
      <c r="G32" s="77"/>
      <c r="H32" s="48"/>
      <c r="I32" s="61"/>
    </row>
    <row r="33" spans="1:9" ht="15.95" customHeight="1" x14ac:dyDescent="0.2">
      <c r="A33" s="67" t="s">
        <v>30</v>
      </c>
      <c r="B33" s="78">
        <f>SUM(B34:B45)</f>
        <v>0</v>
      </c>
      <c r="C33" s="78">
        <f>SUM(C34:C45)</f>
        <v>0</v>
      </c>
      <c r="D33" s="78">
        <f>SUM(D34:D45)</f>
        <v>0</v>
      </c>
      <c r="E33" s="79">
        <f>SUM(E34:E45)</f>
        <v>4520662</v>
      </c>
      <c r="F33" s="80"/>
      <c r="G33" s="81"/>
      <c r="H33" s="44">
        <f>SUM(H34:H45)</f>
        <v>-4520662</v>
      </c>
      <c r="I33" s="47"/>
    </row>
    <row r="34" spans="1:9" ht="15.95" hidden="1" customHeight="1" x14ac:dyDescent="0.2">
      <c r="A34" s="29" t="s">
        <v>31</v>
      </c>
      <c r="B34" s="29"/>
      <c r="C34" s="29"/>
      <c r="D34" s="73"/>
      <c r="E34" s="37">
        <f>[1]BYDEPT!BD233</f>
        <v>0</v>
      </c>
      <c r="F34" s="82"/>
      <c r="G34" s="83"/>
      <c r="H34" s="34">
        <f t="shared" ref="H34:H44" si="3">D34-E34</f>
        <v>0</v>
      </c>
      <c r="I34" s="35"/>
    </row>
    <row r="35" spans="1:9" ht="15.95" customHeight="1" x14ac:dyDescent="0.2">
      <c r="A35" s="29" t="s">
        <v>32</v>
      </c>
      <c r="B35" s="29"/>
      <c r="C35" s="29"/>
      <c r="D35" s="73">
        <f t="shared" ref="D35:D44" si="4">SUM(B35:C35)</f>
        <v>0</v>
      </c>
      <c r="E35" s="37">
        <f>[1]BYDEPT!BD234</f>
        <v>857666</v>
      </c>
      <c r="F35" s="82"/>
      <c r="G35" s="54"/>
      <c r="H35" s="34">
        <f t="shared" si="3"/>
        <v>-857666</v>
      </c>
      <c r="I35" s="35"/>
    </row>
    <row r="36" spans="1:9" ht="15.95" hidden="1" customHeight="1" x14ac:dyDescent="0.2">
      <c r="A36" s="29" t="s">
        <v>33</v>
      </c>
      <c r="B36" s="29"/>
      <c r="C36" s="29"/>
      <c r="D36" s="73">
        <f t="shared" si="4"/>
        <v>0</v>
      </c>
      <c r="E36" s="37">
        <f>[1]BYDEPT!BD235</f>
        <v>0</v>
      </c>
      <c r="F36" s="82"/>
      <c r="G36" s="54"/>
      <c r="H36" s="34">
        <f t="shared" si="3"/>
        <v>0</v>
      </c>
      <c r="I36" s="35"/>
    </row>
    <row r="37" spans="1:9" ht="15.95" customHeight="1" x14ac:dyDescent="0.2">
      <c r="A37" s="48" t="s">
        <v>34</v>
      </c>
      <c r="B37" s="48"/>
      <c r="C37" s="48"/>
      <c r="D37" s="73">
        <f t="shared" si="4"/>
        <v>0</v>
      </c>
      <c r="E37" s="37">
        <f>[1]BYDEPT!BD236</f>
        <v>720683</v>
      </c>
      <c r="F37" s="82"/>
      <c r="G37" s="54"/>
      <c r="H37" s="34">
        <f t="shared" si="3"/>
        <v>-720683</v>
      </c>
      <c r="I37" s="35"/>
    </row>
    <row r="38" spans="1:9" ht="15.95" customHeight="1" x14ac:dyDescent="0.2">
      <c r="A38" s="29" t="s">
        <v>35</v>
      </c>
      <c r="B38" s="29"/>
      <c r="C38" s="29"/>
      <c r="D38" s="73">
        <f t="shared" si="4"/>
        <v>0</v>
      </c>
      <c r="E38" s="37">
        <f>[1]BYDEPT!BD237</f>
        <v>2942313</v>
      </c>
      <c r="F38" s="82"/>
      <c r="G38" s="54"/>
      <c r="H38" s="34">
        <f t="shared" si="3"/>
        <v>-2942313</v>
      </c>
      <c r="I38" s="35"/>
    </row>
    <row r="39" spans="1:9" ht="15.95" hidden="1" customHeight="1" x14ac:dyDescent="0.2">
      <c r="A39" s="84" t="s">
        <v>36</v>
      </c>
      <c r="B39" s="61"/>
      <c r="C39" s="61"/>
      <c r="D39" s="73">
        <f t="shared" si="4"/>
        <v>0</v>
      </c>
      <c r="E39" s="37">
        <f>[1]BYDEPT!BD238</f>
        <v>0</v>
      </c>
      <c r="F39" s="82"/>
      <c r="G39" s="54"/>
      <c r="H39" s="34">
        <f t="shared" si="3"/>
        <v>0</v>
      </c>
      <c r="I39" s="35"/>
    </row>
    <row r="40" spans="1:9" ht="15.95" hidden="1" customHeight="1" x14ac:dyDescent="0.2">
      <c r="A40" s="48" t="s">
        <v>37</v>
      </c>
      <c r="B40" s="29"/>
      <c r="C40" s="29"/>
      <c r="D40" s="73">
        <f t="shared" si="4"/>
        <v>0</v>
      </c>
      <c r="E40" s="37">
        <f>[1]BYDEPT!BD239</f>
        <v>0</v>
      </c>
      <c r="F40" s="82"/>
      <c r="G40" s="54"/>
      <c r="H40" s="34">
        <f t="shared" si="3"/>
        <v>0</v>
      </c>
      <c r="I40" s="35"/>
    </row>
    <row r="41" spans="1:9" ht="15.95" hidden="1" customHeight="1" x14ac:dyDescent="0.2">
      <c r="A41" s="29" t="s">
        <v>38</v>
      </c>
      <c r="B41" s="29"/>
      <c r="C41" s="29"/>
      <c r="D41" s="73">
        <f t="shared" si="4"/>
        <v>0</v>
      </c>
      <c r="E41" s="37">
        <f>[1]BYDEPT!BD240</f>
        <v>0</v>
      </c>
      <c r="F41" s="82"/>
      <c r="G41" s="54"/>
      <c r="H41" s="34">
        <f t="shared" si="3"/>
        <v>0</v>
      </c>
      <c r="I41" s="35"/>
    </row>
    <row r="42" spans="1:9" ht="15.95" hidden="1" customHeight="1" x14ac:dyDescent="0.2">
      <c r="A42" s="29" t="s">
        <v>39</v>
      </c>
      <c r="B42" s="29"/>
      <c r="C42" s="29"/>
      <c r="D42" s="73">
        <f t="shared" si="4"/>
        <v>0</v>
      </c>
      <c r="E42" s="37">
        <f>[1]BYDEPT!BD241</f>
        <v>0</v>
      </c>
      <c r="F42" s="82"/>
      <c r="G42" s="54"/>
      <c r="H42" s="34">
        <f t="shared" si="3"/>
        <v>0</v>
      </c>
      <c r="I42" s="35"/>
    </row>
    <row r="43" spans="1:9" ht="15.95" hidden="1" customHeight="1" x14ac:dyDescent="0.2">
      <c r="A43" s="29" t="s">
        <v>40</v>
      </c>
      <c r="B43" s="29"/>
      <c r="C43" s="29"/>
      <c r="D43" s="73">
        <f t="shared" si="4"/>
        <v>0</v>
      </c>
      <c r="E43" s="37">
        <f>[1]BYDEPT!BD242</f>
        <v>0</v>
      </c>
      <c r="F43" s="82"/>
      <c r="G43" s="54"/>
      <c r="H43" s="34">
        <f t="shared" si="3"/>
        <v>0</v>
      </c>
      <c r="I43" s="35"/>
    </row>
    <row r="44" spans="1:9" ht="15.95" hidden="1" customHeight="1" x14ac:dyDescent="0.2">
      <c r="A44" s="29"/>
      <c r="B44" s="29"/>
      <c r="C44" s="29"/>
      <c r="D44" s="73">
        <f t="shared" si="4"/>
        <v>0</v>
      </c>
      <c r="E44" s="37"/>
      <c r="F44" s="82"/>
      <c r="G44" s="54"/>
      <c r="H44" s="34">
        <f t="shared" si="3"/>
        <v>0</v>
      </c>
      <c r="I44" s="35"/>
    </row>
    <row r="45" spans="1:9" ht="15.95" hidden="1" customHeight="1" x14ac:dyDescent="0.2">
      <c r="A45" s="29"/>
      <c r="B45" s="29"/>
      <c r="C45" s="29"/>
      <c r="D45" s="85"/>
      <c r="E45" s="86"/>
      <c r="F45" s="55"/>
      <c r="G45" s="77"/>
      <c r="H45" s="34"/>
      <c r="I45" s="35"/>
    </row>
    <row r="46" spans="1:9" ht="21" customHeight="1" thickBot="1" x14ac:dyDescent="0.25">
      <c r="A46" s="87" t="s">
        <v>41</v>
      </c>
      <c r="B46" s="88">
        <f>B26+B24</f>
        <v>3350000000</v>
      </c>
      <c r="C46" s="88">
        <f>C26+C24</f>
        <v>0</v>
      </c>
      <c r="D46" s="88">
        <f>D26+D24</f>
        <v>3350000000</v>
      </c>
      <c r="E46" s="87">
        <f>E26+E24</f>
        <v>2923290367</v>
      </c>
      <c r="F46" s="89"/>
      <c r="G46" s="90">
        <f>E46/D46</f>
        <v>0.87262399014925374</v>
      </c>
      <c r="H46" s="87">
        <f>H26+H24</f>
        <v>426709633</v>
      </c>
      <c r="I46" s="91"/>
    </row>
    <row r="47" spans="1:9" ht="15" customHeight="1" thickTop="1" x14ac:dyDescent="0.2">
      <c r="A47" s="92" t="s">
        <v>42</v>
      </c>
      <c r="B47" s="93"/>
      <c r="C47" s="93"/>
      <c r="D47" s="93"/>
      <c r="E47" s="94"/>
      <c r="F47" s="93"/>
      <c r="G47" s="93"/>
      <c r="H47" s="95"/>
      <c r="I47" s="96"/>
    </row>
    <row r="48" spans="1:9" ht="15" customHeight="1" x14ac:dyDescent="0.2">
      <c r="A48" s="97" t="s">
        <v>43</v>
      </c>
      <c r="B48" s="98"/>
      <c r="C48" s="98"/>
      <c r="D48" s="98"/>
      <c r="E48" s="99"/>
      <c r="F48" s="100"/>
      <c r="G48" s="100"/>
      <c r="H48" s="101"/>
      <c r="I48" s="102"/>
    </row>
    <row r="49" spans="1:18" ht="15" customHeight="1" x14ac:dyDescent="0.2">
      <c r="A49" s="103" t="s">
        <v>44</v>
      </c>
      <c r="B49" s="103"/>
      <c r="C49" s="103"/>
      <c r="D49" s="103"/>
      <c r="E49" s="103"/>
      <c r="F49" s="103"/>
      <c r="G49" s="103"/>
      <c r="H49" s="103"/>
      <c r="I49" s="103"/>
    </row>
    <row r="50" spans="1:18" ht="15" customHeight="1" x14ac:dyDescent="0.2">
      <c r="A50" s="36"/>
      <c r="B50" s="36"/>
      <c r="C50" s="36"/>
      <c r="D50" s="36"/>
      <c r="E50" s="36"/>
      <c r="F50" s="36"/>
      <c r="G50" s="104"/>
      <c r="H50" s="36"/>
      <c r="I50" s="36"/>
    </row>
    <row r="51" spans="1:18" ht="15" customHeight="1" x14ac:dyDescent="0.2">
      <c r="A51" s="36"/>
      <c r="B51" s="36"/>
      <c r="C51" s="36"/>
      <c r="D51" s="36"/>
      <c r="E51" s="36"/>
      <c r="F51" s="36"/>
      <c r="G51" s="104"/>
      <c r="H51" s="36"/>
      <c r="I51" s="36"/>
    </row>
    <row r="52" spans="1:18" ht="15" customHeight="1" x14ac:dyDescent="0.2">
      <c r="A52" s="36"/>
      <c r="B52" s="36"/>
      <c r="C52" s="36"/>
      <c r="D52" s="36"/>
      <c r="E52" s="36"/>
      <c r="F52" s="36"/>
      <c r="G52" s="104"/>
      <c r="H52" s="36"/>
      <c r="I52" s="36"/>
    </row>
    <row r="53" spans="1:18" ht="15" customHeight="1" x14ac:dyDescent="0.2">
      <c r="A53" s="36"/>
      <c r="B53" s="36"/>
      <c r="C53" s="36"/>
      <c r="D53" s="36"/>
      <c r="E53" s="36"/>
      <c r="F53" s="36"/>
      <c r="G53" s="104"/>
      <c r="H53" s="36"/>
      <c r="I53" s="36"/>
    </row>
    <row r="54" spans="1:18" ht="15" customHeight="1" x14ac:dyDescent="0.2">
      <c r="A54" s="36"/>
      <c r="B54" s="36"/>
      <c r="C54" s="36"/>
      <c r="D54" s="36"/>
      <c r="E54" s="36"/>
      <c r="F54" s="36"/>
      <c r="G54" s="104"/>
      <c r="H54" s="36"/>
      <c r="I54" s="36"/>
    </row>
    <row r="55" spans="1:18" ht="15" customHeight="1" x14ac:dyDescent="0.2">
      <c r="A55" s="36"/>
      <c r="B55" s="36"/>
      <c r="C55" s="36"/>
      <c r="D55" s="36"/>
      <c r="E55" s="36"/>
      <c r="F55" s="36"/>
      <c r="G55" s="104"/>
      <c r="H55" s="36"/>
      <c r="I55" s="36"/>
    </row>
    <row r="56" spans="1:18" s="36" customFormat="1" ht="15" customHeight="1" x14ac:dyDescent="0.2">
      <c r="G56" s="104"/>
      <c r="J56" s="5"/>
      <c r="K56" s="5"/>
      <c r="L56" s="5"/>
      <c r="M56" s="5"/>
      <c r="N56" s="5"/>
      <c r="O56" s="5"/>
      <c r="P56" s="5"/>
      <c r="Q56" s="5"/>
      <c r="R56" s="5"/>
    </row>
    <row r="57" spans="1:18" s="36" customFormat="1" ht="15" customHeight="1" x14ac:dyDescent="0.2">
      <c r="G57" s="104"/>
      <c r="J57" s="5"/>
      <c r="K57" s="5"/>
      <c r="L57" s="5"/>
      <c r="M57" s="5"/>
      <c r="N57" s="5"/>
      <c r="O57" s="5"/>
      <c r="P57" s="5"/>
      <c r="Q57" s="5"/>
      <c r="R57" s="5"/>
    </row>
    <row r="58" spans="1:18" s="36" customFormat="1" ht="15" customHeight="1" x14ac:dyDescent="0.2">
      <c r="G58" s="104"/>
      <c r="J58" s="5"/>
      <c r="K58" s="5"/>
      <c r="L58" s="5"/>
      <c r="M58" s="5"/>
      <c r="N58" s="5"/>
      <c r="O58" s="5"/>
      <c r="P58" s="5"/>
      <c r="Q58" s="5"/>
      <c r="R58" s="5"/>
    </row>
    <row r="59" spans="1:18" s="36" customFormat="1" ht="15" customHeight="1" x14ac:dyDescent="0.2">
      <c r="G59" s="104"/>
      <c r="J59" s="5"/>
      <c r="K59" s="5"/>
      <c r="L59" s="5"/>
      <c r="M59" s="5"/>
      <c r="N59" s="5"/>
      <c r="O59" s="5"/>
      <c r="P59" s="5"/>
      <c r="Q59" s="5"/>
      <c r="R59" s="5"/>
    </row>
    <row r="60" spans="1:18" s="36" customFormat="1" ht="15" customHeight="1" x14ac:dyDescent="0.2">
      <c r="G60" s="104"/>
      <c r="J60" s="5"/>
      <c r="K60" s="5"/>
      <c r="L60" s="5"/>
      <c r="M60" s="5"/>
      <c r="N60" s="5"/>
      <c r="O60" s="5"/>
      <c r="P60" s="5"/>
      <c r="Q60" s="5"/>
      <c r="R60" s="5"/>
    </row>
    <row r="61" spans="1:18" s="36" customFormat="1" ht="15" customHeight="1" x14ac:dyDescent="0.2">
      <c r="G61" s="104"/>
      <c r="J61" s="5"/>
      <c r="K61" s="5"/>
      <c r="L61" s="5"/>
      <c r="M61" s="5"/>
      <c r="N61" s="5"/>
      <c r="O61" s="5"/>
      <c r="P61" s="5"/>
      <c r="Q61" s="5"/>
      <c r="R61" s="5"/>
    </row>
    <row r="62" spans="1:18" s="36" customFormat="1" ht="15" customHeight="1" x14ac:dyDescent="0.2">
      <c r="G62" s="104"/>
      <c r="J62" s="5"/>
      <c r="K62" s="5"/>
      <c r="L62" s="5"/>
      <c r="M62" s="5"/>
      <c r="N62" s="5"/>
      <c r="O62" s="5"/>
      <c r="P62" s="5"/>
      <c r="Q62" s="5"/>
      <c r="R62" s="5"/>
    </row>
    <row r="63" spans="1:18" s="36" customFormat="1" ht="15" customHeight="1" x14ac:dyDescent="0.2">
      <c r="G63" s="104"/>
      <c r="J63" s="5"/>
      <c r="K63" s="5"/>
      <c r="L63" s="5"/>
      <c r="M63" s="5"/>
      <c r="N63" s="5"/>
      <c r="O63" s="5"/>
      <c r="P63" s="5"/>
      <c r="Q63" s="5"/>
      <c r="R63" s="5"/>
    </row>
    <row r="64" spans="1:18" s="36" customFormat="1" ht="15" customHeight="1" x14ac:dyDescent="0.2">
      <c r="G64" s="104"/>
      <c r="J64" s="5"/>
      <c r="K64" s="5"/>
      <c r="L64" s="5"/>
      <c r="M64" s="5"/>
      <c r="N64" s="5"/>
      <c r="O64" s="5"/>
      <c r="P64" s="5"/>
      <c r="Q64" s="5"/>
      <c r="R64" s="5"/>
    </row>
    <row r="65" spans="7:18" s="36" customFormat="1" ht="15" customHeight="1" x14ac:dyDescent="0.2">
      <c r="G65" s="104"/>
      <c r="J65" s="5"/>
      <c r="K65" s="5"/>
      <c r="L65" s="5"/>
      <c r="M65" s="5"/>
      <c r="N65" s="5"/>
      <c r="O65" s="5"/>
      <c r="P65" s="5"/>
      <c r="Q65" s="5"/>
      <c r="R65" s="5"/>
    </row>
    <row r="66" spans="7:18" s="36" customFormat="1" ht="15" customHeight="1" x14ac:dyDescent="0.2">
      <c r="G66" s="104"/>
      <c r="J66" s="5"/>
      <c r="K66" s="5"/>
      <c r="L66" s="5"/>
      <c r="M66" s="5"/>
      <c r="N66" s="5"/>
      <c r="O66" s="5"/>
      <c r="P66" s="5"/>
      <c r="Q66" s="5"/>
      <c r="R66" s="5"/>
    </row>
    <row r="67" spans="7:18" s="36" customFormat="1" ht="15" customHeight="1" x14ac:dyDescent="0.2">
      <c r="G67" s="104"/>
      <c r="J67" s="5"/>
      <c r="K67" s="5"/>
      <c r="L67" s="5"/>
      <c r="M67" s="5"/>
      <c r="N67" s="5"/>
      <c r="O67" s="5"/>
      <c r="P67" s="5"/>
      <c r="Q67" s="5"/>
      <c r="R67" s="5"/>
    </row>
    <row r="68" spans="7:18" s="36" customFormat="1" ht="15" customHeight="1" x14ac:dyDescent="0.2">
      <c r="G68" s="104"/>
      <c r="J68" s="5"/>
      <c r="K68" s="5"/>
      <c r="L68" s="5"/>
      <c r="M68" s="5"/>
      <c r="N68" s="5"/>
      <c r="O68" s="5"/>
      <c r="P68" s="5"/>
      <c r="Q68" s="5"/>
      <c r="R68" s="5"/>
    </row>
    <row r="69" spans="7:18" s="36" customFormat="1" ht="15" customHeight="1" x14ac:dyDescent="0.2">
      <c r="G69" s="104"/>
      <c r="J69" s="5"/>
      <c r="K69" s="5"/>
      <c r="L69" s="5"/>
      <c r="M69" s="5"/>
      <c r="N69" s="5"/>
      <c r="O69" s="5"/>
      <c r="P69" s="5"/>
      <c r="Q69" s="5"/>
      <c r="R69" s="5"/>
    </row>
    <row r="70" spans="7:18" s="36" customFormat="1" ht="15" customHeight="1" x14ac:dyDescent="0.2">
      <c r="G70" s="104"/>
      <c r="J70" s="5"/>
      <c r="K70" s="5"/>
      <c r="L70" s="5"/>
      <c r="M70" s="5"/>
      <c r="N70" s="5"/>
      <c r="O70" s="5"/>
      <c r="P70" s="5"/>
      <c r="Q70" s="5"/>
      <c r="R70" s="5"/>
    </row>
    <row r="71" spans="7:18" s="36" customFormat="1" ht="15" customHeight="1" x14ac:dyDescent="0.2">
      <c r="G71" s="104"/>
      <c r="J71" s="5"/>
      <c r="K71" s="5"/>
      <c r="L71" s="5"/>
      <c r="M71" s="5"/>
      <c r="N71" s="5"/>
      <c r="O71" s="5"/>
      <c r="P71" s="5"/>
      <c r="Q71" s="5"/>
      <c r="R71" s="5"/>
    </row>
    <row r="72" spans="7:18" s="36" customFormat="1" ht="15" customHeight="1" x14ac:dyDescent="0.2">
      <c r="G72" s="104"/>
      <c r="J72" s="5"/>
      <c r="K72" s="5"/>
      <c r="L72" s="5"/>
      <c r="M72" s="5"/>
      <c r="N72" s="5"/>
      <c r="O72" s="5"/>
      <c r="P72" s="5"/>
      <c r="Q72" s="5"/>
      <c r="R72" s="5"/>
    </row>
    <row r="73" spans="7:18" s="36" customFormat="1" ht="15" customHeight="1" x14ac:dyDescent="0.2">
      <c r="G73" s="104"/>
      <c r="J73" s="5"/>
      <c r="K73" s="5"/>
      <c r="L73" s="5"/>
      <c r="M73" s="5"/>
      <c r="N73" s="5"/>
      <c r="O73" s="5"/>
      <c r="P73" s="5"/>
      <c r="Q73" s="5"/>
      <c r="R73" s="5"/>
    </row>
    <row r="74" spans="7:18" s="36" customFormat="1" ht="15" customHeight="1" x14ac:dyDescent="0.2">
      <c r="G74" s="104"/>
      <c r="J74" s="5"/>
      <c r="K74" s="5"/>
      <c r="L74" s="5"/>
      <c r="M74" s="5"/>
      <c r="N74" s="5"/>
      <c r="O74" s="5"/>
      <c r="P74" s="5"/>
      <c r="Q74" s="5"/>
      <c r="R74" s="5"/>
    </row>
    <row r="75" spans="7:18" s="36" customFormat="1" ht="15" customHeight="1" x14ac:dyDescent="0.2">
      <c r="G75" s="104"/>
      <c r="J75" s="5"/>
      <c r="K75" s="5"/>
      <c r="L75" s="5"/>
      <c r="M75" s="5"/>
      <c r="N75" s="5"/>
      <c r="O75" s="5"/>
      <c r="P75" s="5"/>
      <c r="Q75" s="5"/>
      <c r="R75" s="5"/>
    </row>
    <row r="76" spans="7:18" s="36" customFormat="1" ht="15" customHeight="1" x14ac:dyDescent="0.2">
      <c r="G76" s="104"/>
      <c r="J76" s="5"/>
      <c r="K76" s="5"/>
      <c r="L76" s="5"/>
      <c r="M76" s="5"/>
      <c r="N76" s="5"/>
      <c r="O76" s="5"/>
      <c r="P76" s="5"/>
      <c r="Q76" s="5"/>
      <c r="R76" s="5"/>
    </row>
    <row r="77" spans="7:18" s="36" customFormat="1" ht="15" customHeight="1" x14ac:dyDescent="0.2">
      <c r="G77" s="104"/>
      <c r="J77" s="5"/>
      <c r="K77" s="5"/>
      <c r="L77" s="5"/>
      <c r="M77" s="5"/>
      <c r="N77" s="5"/>
      <c r="O77" s="5"/>
      <c r="P77" s="5"/>
      <c r="Q77" s="5"/>
      <c r="R77" s="5"/>
    </row>
    <row r="78" spans="7:18" s="36" customFormat="1" ht="15" customHeight="1" x14ac:dyDescent="0.2">
      <c r="G78" s="104"/>
      <c r="J78" s="5"/>
      <c r="K78" s="5"/>
      <c r="L78" s="5"/>
      <c r="M78" s="5"/>
      <c r="N78" s="5"/>
      <c r="O78" s="5"/>
      <c r="P78" s="5"/>
      <c r="Q78" s="5"/>
      <c r="R78" s="5"/>
    </row>
    <row r="79" spans="7:18" s="36" customFormat="1" ht="15" customHeight="1" x14ac:dyDescent="0.2">
      <c r="G79" s="104"/>
      <c r="J79" s="5"/>
      <c r="K79" s="5"/>
      <c r="L79" s="5"/>
      <c r="M79" s="5"/>
      <c r="N79" s="5"/>
      <c r="O79" s="5"/>
      <c r="P79" s="5"/>
      <c r="Q79" s="5"/>
      <c r="R79" s="5"/>
    </row>
    <row r="80" spans="7:18" s="36" customFormat="1" ht="15" customHeight="1" x14ac:dyDescent="0.2">
      <c r="G80" s="104"/>
      <c r="J80" s="5"/>
      <c r="K80" s="5"/>
      <c r="L80" s="5"/>
      <c r="M80" s="5"/>
      <c r="N80" s="5"/>
      <c r="O80" s="5"/>
      <c r="P80" s="5"/>
      <c r="Q80" s="5"/>
      <c r="R80" s="5"/>
    </row>
    <row r="81" spans="7:18" s="36" customFormat="1" ht="15" customHeight="1" x14ac:dyDescent="0.2">
      <c r="G81" s="104"/>
      <c r="J81" s="5"/>
      <c r="K81" s="5"/>
      <c r="L81" s="5"/>
      <c r="M81" s="5"/>
      <c r="N81" s="5"/>
      <c r="O81" s="5"/>
      <c r="P81" s="5"/>
      <c r="Q81" s="5"/>
      <c r="R81" s="5"/>
    </row>
    <row r="82" spans="7:18" s="36" customFormat="1" ht="15" customHeight="1" x14ac:dyDescent="0.2">
      <c r="G82" s="104"/>
      <c r="J82" s="5"/>
      <c r="K82" s="5"/>
      <c r="L82" s="5"/>
      <c r="M82" s="5"/>
      <c r="N82" s="5"/>
      <c r="O82" s="5"/>
      <c r="P82" s="5"/>
      <c r="Q82" s="5"/>
      <c r="R82" s="5"/>
    </row>
    <row r="83" spans="7:18" s="36" customFormat="1" ht="15" customHeight="1" x14ac:dyDescent="0.2">
      <c r="G83" s="104"/>
      <c r="J83" s="5"/>
      <c r="K83" s="5"/>
      <c r="L83" s="5"/>
      <c r="M83" s="5"/>
      <c r="N83" s="5"/>
      <c r="O83" s="5"/>
      <c r="P83" s="5"/>
      <c r="Q83" s="5"/>
      <c r="R83" s="5"/>
    </row>
    <row r="84" spans="7:18" s="36" customFormat="1" ht="15" customHeight="1" x14ac:dyDescent="0.2">
      <c r="G84" s="104"/>
      <c r="J84" s="5"/>
      <c r="K84" s="5"/>
      <c r="L84" s="5"/>
      <c r="M84" s="5"/>
      <c r="N84" s="5"/>
      <c r="O84" s="5"/>
      <c r="P84" s="5"/>
      <c r="Q84" s="5"/>
      <c r="R84" s="5"/>
    </row>
    <row r="85" spans="7:18" s="36" customFormat="1" ht="15" customHeight="1" x14ac:dyDescent="0.2">
      <c r="G85" s="104"/>
      <c r="J85" s="5"/>
      <c r="K85" s="5"/>
      <c r="L85" s="5"/>
      <c r="M85" s="5"/>
      <c r="N85" s="5"/>
      <c r="O85" s="5"/>
      <c r="P85" s="5"/>
      <c r="Q85" s="5"/>
      <c r="R85" s="5"/>
    </row>
    <row r="86" spans="7:18" s="36" customFormat="1" ht="15" customHeight="1" x14ac:dyDescent="0.2">
      <c r="G86" s="104"/>
      <c r="J86" s="5"/>
      <c r="K86" s="5"/>
      <c r="L86" s="5"/>
      <c r="M86" s="5"/>
      <c r="N86" s="5"/>
      <c r="O86" s="5"/>
      <c r="P86" s="5"/>
      <c r="Q86" s="5"/>
      <c r="R86" s="5"/>
    </row>
    <row r="87" spans="7:18" s="36" customFormat="1" ht="15" customHeight="1" x14ac:dyDescent="0.2">
      <c r="G87" s="104"/>
      <c r="J87" s="5"/>
      <c r="K87" s="5"/>
      <c r="L87" s="5"/>
      <c r="M87" s="5"/>
      <c r="N87" s="5"/>
      <c r="O87" s="5"/>
      <c r="P87" s="5"/>
      <c r="Q87" s="5"/>
      <c r="R87" s="5"/>
    </row>
    <row r="88" spans="7:18" s="36" customFormat="1" ht="15" customHeight="1" x14ac:dyDescent="0.2">
      <c r="G88" s="104"/>
      <c r="J88" s="5"/>
      <c r="K88" s="5"/>
      <c r="L88" s="5"/>
      <c r="M88" s="5"/>
      <c r="N88" s="5"/>
      <c r="O88" s="5"/>
      <c r="P88" s="5"/>
      <c r="Q88" s="5"/>
      <c r="R88" s="5"/>
    </row>
    <row r="89" spans="7:18" s="36" customFormat="1" ht="15" customHeight="1" x14ac:dyDescent="0.2">
      <c r="G89" s="104"/>
      <c r="J89" s="5"/>
      <c r="K89" s="5"/>
      <c r="L89" s="5"/>
      <c r="M89" s="5"/>
      <c r="N89" s="5"/>
      <c r="O89" s="5"/>
      <c r="P89" s="5"/>
      <c r="Q89" s="5"/>
      <c r="R89" s="5"/>
    </row>
    <row r="90" spans="7:18" s="36" customFormat="1" ht="15" customHeight="1" x14ac:dyDescent="0.2">
      <c r="G90" s="104"/>
      <c r="J90" s="5"/>
      <c r="K90" s="5"/>
      <c r="L90" s="5"/>
      <c r="M90" s="5"/>
      <c r="N90" s="5"/>
      <c r="O90" s="5"/>
      <c r="P90" s="5"/>
      <c r="Q90" s="5"/>
      <c r="R90" s="5"/>
    </row>
    <row r="91" spans="7:18" s="36" customFormat="1" ht="15" customHeight="1" x14ac:dyDescent="0.2">
      <c r="G91" s="104"/>
      <c r="J91" s="5"/>
      <c r="K91" s="5"/>
      <c r="L91" s="5"/>
      <c r="M91" s="5"/>
      <c r="N91" s="5"/>
      <c r="O91" s="5"/>
      <c r="P91" s="5"/>
      <c r="Q91" s="5"/>
      <c r="R91" s="5"/>
    </row>
    <row r="92" spans="7:18" s="36" customFormat="1" ht="15" customHeight="1" x14ac:dyDescent="0.2">
      <c r="G92" s="104"/>
      <c r="J92" s="5"/>
      <c r="K92" s="5"/>
      <c r="L92" s="5"/>
      <c r="M92" s="5"/>
      <c r="N92" s="5"/>
      <c r="O92" s="5"/>
      <c r="P92" s="5"/>
      <c r="Q92" s="5"/>
      <c r="R92" s="5"/>
    </row>
    <row r="93" spans="7:18" s="36" customFormat="1" ht="15" customHeight="1" x14ac:dyDescent="0.2">
      <c r="G93" s="104"/>
      <c r="J93" s="5"/>
      <c r="K93" s="5"/>
      <c r="L93" s="5"/>
      <c r="M93" s="5"/>
      <c r="N93" s="5"/>
      <c r="O93" s="5"/>
      <c r="P93" s="5"/>
      <c r="Q93" s="5"/>
      <c r="R93" s="5"/>
    </row>
    <row r="94" spans="7:18" s="36" customFormat="1" ht="15" customHeight="1" x14ac:dyDescent="0.2">
      <c r="G94" s="104"/>
      <c r="J94" s="5"/>
      <c r="K94" s="5"/>
      <c r="L94" s="5"/>
      <c r="M94" s="5"/>
      <c r="N94" s="5"/>
      <c r="O94" s="5"/>
      <c r="P94" s="5"/>
      <c r="Q94" s="5"/>
      <c r="R94" s="5"/>
    </row>
    <row r="95" spans="7:18" s="36" customFormat="1" ht="15" customHeight="1" x14ac:dyDescent="0.2">
      <c r="G95" s="104"/>
      <c r="J95" s="5"/>
      <c r="K95" s="5"/>
      <c r="L95" s="5"/>
      <c r="M95" s="5"/>
      <c r="N95" s="5"/>
      <c r="O95" s="5"/>
      <c r="P95" s="5"/>
      <c r="Q95" s="5"/>
      <c r="R95" s="5"/>
    </row>
    <row r="96" spans="7:18" s="36" customFormat="1" ht="15" customHeight="1" x14ac:dyDescent="0.2">
      <c r="G96" s="104"/>
      <c r="J96" s="5"/>
      <c r="K96" s="5"/>
      <c r="L96" s="5"/>
      <c r="M96" s="5"/>
      <c r="N96" s="5"/>
      <c r="O96" s="5"/>
      <c r="P96" s="5"/>
      <c r="Q96" s="5"/>
      <c r="R96" s="5"/>
    </row>
    <row r="97" spans="7:18" s="36" customFormat="1" ht="15" customHeight="1" x14ac:dyDescent="0.2">
      <c r="G97" s="104"/>
      <c r="J97" s="5"/>
      <c r="K97" s="5"/>
      <c r="L97" s="5"/>
      <c r="M97" s="5"/>
      <c r="N97" s="5"/>
      <c r="O97" s="5"/>
      <c r="P97" s="5"/>
      <c r="Q97" s="5"/>
      <c r="R97" s="5"/>
    </row>
    <row r="98" spans="7:18" s="36" customFormat="1" ht="15" customHeight="1" x14ac:dyDescent="0.2">
      <c r="G98" s="104"/>
      <c r="J98" s="5"/>
      <c r="K98" s="5"/>
      <c r="L98" s="5"/>
      <c r="M98" s="5"/>
      <c r="N98" s="5"/>
      <c r="O98" s="5"/>
      <c r="P98" s="5"/>
      <c r="Q98" s="5"/>
      <c r="R98" s="5"/>
    </row>
    <row r="99" spans="7:18" s="36" customFormat="1" ht="15" customHeight="1" x14ac:dyDescent="0.2">
      <c r="G99" s="104"/>
      <c r="J99" s="5"/>
      <c r="K99" s="5"/>
      <c r="L99" s="5"/>
      <c r="M99" s="5"/>
      <c r="N99" s="5"/>
      <c r="O99" s="5"/>
      <c r="P99" s="5"/>
      <c r="Q99" s="5"/>
      <c r="R99" s="5"/>
    </row>
    <row r="100" spans="7:18" s="36" customFormat="1" ht="15" customHeight="1" x14ac:dyDescent="0.2">
      <c r="G100" s="104"/>
      <c r="J100" s="5"/>
      <c r="K100" s="5"/>
      <c r="L100" s="5"/>
      <c r="M100" s="5"/>
      <c r="N100" s="5"/>
      <c r="O100" s="5"/>
      <c r="P100" s="5"/>
      <c r="Q100" s="5"/>
      <c r="R100" s="5"/>
    </row>
    <row r="101" spans="7:18" s="36" customFormat="1" ht="15" customHeight="1" x14ac:dyDescent="0.2">
      <c r="G101" s="104"/>
      <c r="J101" s="5"/>
      <c r="K101" s="5"/>
      <c r="L101" s="5"/>
      <c r="M101" s="5"/>
      <c r="N101" s="5"/>
      <c r="O101" s="5"/>
      <c r="P101" s="5"/>
      <c r="Q101" s="5"/>
      <c r="R101" s="5"/>
    </row>
    <row r="102" spans="7:18" s="36" customFormat="1" ht="15" customHeight="1" x14ac:dyDescent="0.2">
      <c r="G102" s="104"/>
      <c r="J102" s="5"/>
      <c r="K102" s="5"/>
      <c r="L102" s="5"/>
      <c r="M102" s="5"/>
      <c r="N102" s="5"/>
      <c r="O102" s="5"/>
      <c r="P102" s="5"/>
      <c r="Q102" s="5"/>
      <c r="R102" s="5"/>
    </row>
    <row r="103" spans="7:18" s="36" customFormat="1" ht="15" customHeight="1" x14ac:dyDescent="0.2">
      <c r="G103" s="104"/>
      <c r="J103" s="5"/>
      <c r="K103" s="5"/>
      <c r="L103" s="5"/>
      <c r="M103" s="5"/>
      <c r="N103" s="5"/>
      <c r="O103" s="5"/>
      <c r="P103" s="5"/>
      <c r="Q103" s="5"/>
      <c r="R103" s="5"/>
    </row>
    <row r="104" spans="7:18" s="36" customFormat="1" ht="15" customHeight="1" x14ac:dyDescent="0.2">
      <c r="G104" s="104"/>
      <c r="J104" s="5"/>
      <c r="K104" s="5"/>
      <c r="L104" s="5"/>
      <c r="M104" s="5"/>
      <c r="N104" s="5"/>
      <c r="O104" s="5"/>
      <c r="P104" s="5"/>
      <c r="Q104" s="5"/>
      <c r="R104" s="5"/>
    </row>
    <row r="105" spans="7:18" s="36" customFormat="1" ht="15" customHeight="1" x14ac:dyDescent="0.2">
      <c r="G105" s="104"/>
      <c r="J105" s="5"/>
      <c r="K105" s="5"/>
      <c r="L105" s="5"/>
      <c r="M105" s="5"/>
      <c r="N105" s="5"/>
      <c r="O105" s="5"/>
      <c r="P105" s="5"/>
      <c r="Q105" s="5"/>
      <c r="R105" s="5"/>
    </row>
    <row r="106" spans="7:18" s="36" customFormat="1" ht="15" customHeight="1" x14ac:dyDescent="0.2">
      <c r="G106" s="104"/>
      <c r="J106" s="5"/>
      <c r="K106" s="5"/>
      <c r="L106" s="5"/>
      <c r="M106" s="5"/>
      <c r="N106" s="5"/>
      <c r="O106" s="5"/>
      <c r="P106" s="5"/>
      <c r="Q106" s="5"/>
      <c r="R106" s="5"/>
    </row>
    <row r="107" spans="7:18" s="36" customFormat="1" ht="15" customHeight="1" x14ac:dyDescent="0.2">
      <c r="G107" s="104"/>
      <c r="J107" s="5"/>
      <c r="K107" s="5"/>
      <c r="L107" s="5"/>
      <c r="M107" s="5"/>
      <c r="N107" s="5"/>
      <c r="O107" s="5"/>
      <c r="P107" s="5"/>
      <c r="Q107" s="5"/>
      <c r="R107" s="5"/>
    </row>
    <row r="108" spans="7:18" s="36" customFormat="1" ht="15" customHeight="1" x14ac:dyDescent="0.2">
      <c r="G108" s="104"/>
      <c r="J108" s="5"/>
      <c r="K108" s="5"/>
      <c r="L108" s="5"/>
      <c r="M108" s="5"/>
      <c r="N108" s="5"/>
      <c r="O108" s="5"/>
      <c r="P108" s="5"/>
      <c r="Q108" s="5"/>
      <c r="R108" s="5"/>
    </row>
    <row r="109" spans="7:18" s="36" customFormat="1" ht="15" customHeight="1" x14ac:dyDescent="0.2">
      <c r="G109" s="104"/>
      <c r="J109" s="5"/>
      <c r="K109" s="5"/>
      <c r="L109" s="5"/>
      <c r="M109" s="5"/>
      <c r="N109" s="5"/>
      <c r="O109" s="5"/>
      <c r="P109" s="5"/>
      <c r="Q109" s="5"/>
      <c r="R109" s="5"/>
    </row>
    <row r="110" spans="7:18" s="36" customFormat="1" ht="15" customHeight="1" x14ac:dyDescent="0.2">
      <c r="G110" s="104"/>
      <c r="J110" s="5"/>
      <c r="K110" s="5"/>
      <c r="L110" s="5"/>
      <c r="M110" s="5"/>
      <c r="N110" s="5"/>
      <c r="O110" s="5"/>
      <c r="P110" s="5"/>
      <c r="Q110" s="5"/>
      <c r="R110" s="5"/>
    </row>
    <row r="111" spans="7:18" s="36" customFormat="1" ht="15" customHeight="1" x14ac:dyDescent="0.2">
      <c r="G111" s="104"/>
      <c r="J111" s="5"/>
      <c r="K111" s="5"/>
      <c r="L111" s="5"/>
      <c r="M111" s="5"/>
      <c r="N111" s="5"/>
      <c r="O111" s="5"/>
      <c r="P111" s="5"/>
      <c r="Q111" s="5"/>
      <c r="R111" s="5"/>
    </row>
    <row r="112" spans="7:18" s="36" customFormat="1" ht="15" customHeight="1" x14ac:dyDescent="0.2">
      <c r="G112" s="104"/>
      <c r="J112" s="5"/>
      <c r="K112" s="5"/>
      <c r="L112" s="5"/>
      <c r="M112" s="5"/>
      <c r="N112" s="5"/>
      <c r="O112" s="5"/>
      <c r="P112" s="5"/>
      <c r="Q112" s="5"/>
      <c r="R112" s="5"/>
    </row>
    <row r="113" spans="7:18" s="36" customFormat="1" ht="15" customHeight="1" x14ac:dyDescent="0.2">
      <c r="G113" s="104"/>
      <c r="J113" s="5"/>
      <c r="K113" s="5"/>
      <c r="L113" s="5"/>
      <c r="M113" s="5"/>
      <c r="N113" s="5"/>
      <c r="O113" s="5"/>
      <c r="P113" s="5"/>
      <c r="Q113" s="5"/>
      <c r="R113" s="5"/>
    </row>
    <row r="114" spans="7:18" s="36" customFormat="1" ht="15" customHeight="1" x14ac:dyDescent="0.2">
      <c r="G114" s="104"/>
      <c r="J114" s="5"/>
      <c r="K114" s="5"/>
      <c r="L114" s="5"/>
      <c r="M114" s="5"/>
      <c r="N114" s="5"/>
      <c r="O114" s="5"/>
      <c r="P114" s="5"/>
      <c r="Q114" s="5"/>
      <c r="R114" s="5"/>
    </row>
    <row r="115" spans="7:18" s="36" customFormat="1" ht="15" customHeight="1" x14ac:dyDescent="0.2">
      <c r="G115" s="104"/>
      <c r="J115" s="5"/>
      <c r="K115" s="5"/>
      <c r="L115" s="5"/>
      <c r="M115" s="5"/>
      <c r="N115" s="5"/>
      <c r="O115" s="5"/>
      <c r="P115" s="5"/>
      <c r="Q115" s="5"/>
      <c r="R115" s="5"/>
    </row>
    <row r="116" spans="7:18" s="36" customFormat="1" ht="15" customHeight="1" x14ac:dyDescent="0.2">
      <c r="G116" s="104"/>
      <c r="J116" s="5"/>
      <c r="K116" s="5"/>
      <c r="L116" s="5"/>
      <c r="M116" s="5"/>
      <c r="N116" s="5"/>
      <c r="O116" s="5"/>
      <c r="P116" s="5"/>
      <c r="Q116" s="5"/>
      <c r="R116" s="5"/>
    </row>
    <row r="117" spans="7:18" s="36" customFormat="1" ht="15" customHeight="1" x14ac:dyDescent="0.2">
      <c r="G117" s="104"/>
      <c r="J117" s="5"/>
      <c r="K117" s="5"/>
      <c r="L117" s="5"/>
      <c r="M117" s="5"/>
      <c r="N117" s="5"/>
      <c r="O117" s="5"/>
      <c r="P117" s="5"/>
      <c r="Q117" s="5"/>
      <c r="R117" s="5"/>
    </row>
    <row r="118" spans="7:18" s="36" customFormat="1" ht="15" customHeight="1" x14ac:dyDescent="0.2">
      <c r="G118" s="104"/>
      <c r="J118" s="5"/>
      <c r="K118" s="5"/>
      <c r="L118" s="5"/>
      <c r="M118" s="5"/>
      <c r="N118" s="5"/>
      <c r="O118" s="5"/>
      <c r="P118" s="5"/>
      <c r="Q118" s="5"/>
      <c r="R118" s="5"/>
    </row>
    <row r="119" spans="7:18" s="36" customFormat="1" ht="15" customHeight="1" x14ac:dyDescent="0.2">
      <c r="G119" s="104"/>
      <c r="J119" s="5"/>
      <c r="K119" s="5"/>
      <c r="L119" s="5"/>
      <c r="M119" s="5"/>
      <c r="N119" s="5"/>
      <c r="O119" s="5"/>
      <c r="P119" s="5"/>
      <c r="Q119" s="5"/>
      <c r="R119" s="5"/>
    </row>
    <row r="120" spans="7:18" s="36" customFormat="1" ht="15" customHeight="1" x14ac:dyDescent="0.2">
      <c r="G120" s="104"/>
      <c r="J120" s="5"/>
      <c r="K120" s="5"/>
      <c r="L120" s="5"/>
      <c r="M120" s="5"/>
      <c r="N120" s="5"/>
      <c r="O120" s="5"/>
      <c r="P120" s="5"/>
      <c r="Q120" s="5"/>
      <c r="R120" s="5"/>
    </row>
    <row r="121" spans="7:18" s="36" customFormat="1" ht="15" customHeight="1" x14ac:dyDescent="0.2">
      <c r="G121" s="104"/>
      <c r="J121" s="5"/>
      <c r="K121" s="5"/>
      <c r="L121" s="5"/>
      <c r="M121" s="5"/>
      <c r="N121" s="5"/>
      <c r="O121" s="5"/>
      <c r="P121" s="5"/>
      <c r="Q121" s="5"/>
      <c r="R121" s="5"/>
    </row>
    <row r="122" spans="7:18" s="36" customFormat="1" ht="15" customHeight="1" x14ac:dyDescent="0.2">
      <c r="G122" s="104"/>
      <c r="J122" s="5"/>
      <c r="K122" s="5"/>
      <c r="L122" s="5"/>
      <c r="M122" s="5"/>
      <c r="N122" s="5"/>
      <c r="O122" s="5"/>
      <c r="P122" s="5"/>
      <c r="Q122" s="5"/>
      <c r="R122" s="5"/>
    </row>
    <row r="123" spans="7:18" s="36" customFormat="1" ht="15" customHeight="1" x14ac:dyDescent="0.2">
      <c r="G123" s="104"/>
      <c r="J123" s="5"/>
      <c r="K123" s="5"/>
      <c r="L123" s="5"/>
      <c r="M123" s="5"/>
      <c r="N123" s="5"/>
      <c r="O123" s="5"/>
      <c r="P123" s="5"/>
      <c r="Q123" s="5"/>
      <c r="R123" s="5"/>
    </row>
    <row r="124" spans="7:18" s="36" customFormat="1" ht="15" customHeight="1" x14ac:dyDescent="0.2">
      <c r="G124" s="104"/>
      <c r="J124" s="5"/>
      <c r="K124" s="5"/>
      <c r="L124" s="5"/>
      <c r="M124" s="5"/>
      <c r="N124" s="5"/>
      <c r="O124" s="5"/>
      <c r="P124" s="5"/>
      <c r="Q124" s="5"/>
      <c r="R124" s="5"/>
    </row>
    <row r="125" spans="7:18" s="36" customFormat="1" ht="15" customHeight="1" x14ac:dyDescent="0.2">
      <c r="G125" s="104"/>
      <c r="J125" s="5"/>
      <c r="K125" s="5"/>
      <c r="L125" s="5"/>
      <c r="M125" s="5"/>
      <c r="N125" s="5"/>
      <c r="O125" s="5"/>
      <c r="P125" s="5"/>
      <c r="Q125" s="5"/>
      <c r="R125" s="5"/>
    </row>
    <row r="126" spans="7:18" s="36" customFormat="1" ht="15" customHeight="1" x14ac:dyDescent="0.2">
      <c r="G126" s="104"/>
      <c r="J126" s="5"/>
      <c r="K126" s="5"/>
      <c r="L126" s="5"/>
      <c r="M126" s="5"/>
      <c r="N126" s="5"/>
      <c r="O126" s="5"/>
      <c r="P126" s="5"/>
      <c r="Q126" s="5"/>
      <c r="R126" s="5"/>
    </row>
    <row r="127" spans="7:18" s="36" customFormat="1" ht="15" customHeight="1" x14ac:dyDescent="0.2">
      <c r="G127" s="104"/>
      <c r="J127" s="5"/>
      <c r="K127" s="5"/>
      <c r="L127" s="5"/>
      <c r="M127" s="5"/>
      <c r="N127" s="5"/>
      <c r="O127" s="5"/>
      <c r="P127" s="5"/>
      <c r="Q127" s="5"/>
      <c r="R127" s="5"/>
    </row>
    <row r="128" spans="7:18" s="36" customFormat="1" ht="15" customHeight="1" x14ac:dyDescent="0.2">
      <c r="G128" s="104"/>
      <c r="J128" s="5"/>
      <c r="K128" s="5"/>
      <c r="L128" s="5"/>
      <c r="M128" s="5"/>
      <c r="N128" s="5"/>
      <c r="O128" s="5"/>
      <c r="P128" s="5"/>
      <c r="Q128" s="5"/>
      <c r="R128" s="5"/>
    </row>
    <row r="129" spans="7:18" s="36" customFormat="1" ht="15" customHeight="1" x14ac:dyDescent="0.2">
      <c r="G129" s="104"/>
      <c r="J129" s="5"/>
      <c r="K129" s="5"/>
      <c r="L129" s="5"/>
      <c r="M129" s="5"/>
      <c r="N129" s="5"/>
      <c r="O129" s="5"/>
      <c r="P129" s="5"/>
      <c r="Q129" s="5"/>
      <c r="R129" s="5"/>
    </row>
    <row r="130" spans="7:18" s="36" customFormat="1" ht="15" customHeight="1" x14ac:dyDescent="0.2">
      <c r="G130" s="104"/>
      <c r="J130" s="5"/>
      <c r="K130" s="5"/>
      <c r="L130" s="5"/>
      <c r="M130" s="5"/>
      <c r="N130" s="5"/>
      <c r="O130" s="5"/>
      <c r="P130" s="5"/>
      <c r="Q130" s="5"/>
      <c r="R130" s="5"/>
    </row>
    <row r="131" spans="7:18" s="36" customFormat="1" ht="15" customHeight="1" x14ac:dyDescent="0.2">
      <c r="G131" s="104"/>
      <c r="J131" s="5"/>
      <c r="K131" s="5"/>
      <c r="L131" s="5"/>
      <c r="M131" s="5"/>
      <c r="N131" s="5"/>
      <c r="O131" s="5"/>
      <c r="P131" s="5"/>
      <c r="Q131" s="5"/>
      <c r="R131" s="5"/>
    </row>
    <row r="132" spans="7:18" s="36" customFormat="1" ht="15" customHeight="1" x14ac:dyDescent="0.2">
      <c r="G132" s="104"/>
      <c r="J132" s="5"/>
      <c r="K132" s="5"/>
      <c r="L132" s="5"/>
      <c r="M132" s="5"/>
      <c r="N132" s="5"/>
      <c r="O132" s="5"/>
      <c r="P132" s="5"/>
      <c r="Q132" s="5"/>
      <c r="R132" s="5"/>
    </row>
    <row r="133" spans="7:18" s="36" customFormat="1" ht="15" customHeight="1" x14ac:dyDescent="0.2">
      <c r="G133" s="104"/>
      <c r="J133" s="5"/>
      <c r="K133" s="5"/>
      <c r="L133" s="5"/>
      <c r="M133" s="5"/>
      <c r="N133" s="5"/>
      <c r="O133" s="5"/>
      <c r="P133" s="5"/>
      <c r="Q133" s="5"/>
      <c r="R133" s="5"/>
    </row>
    <row r="134" spans="7:18" s="36" customFormat="1" ht="15" customHeight="1" x14ac:dyDescent="0.2">
      <c r="G134" s="104"/>
      <c r="J134" s="5"/>
      <c r="K134" s="5"/>
      <c r="L134" s="5"/>
      <c r="M134" s="5"/>
      <c r="N134" s="5"/>
      <c r="O134" s="5"/>
      <c r="P134" s="5"/>
      <c r="Q134" s="5"/>
      <c r="R134" s="5"/>
    </row>
    <row r="135" spans="7:18" s="36" customFormat="1" ht="15" customHeight="1" x14ac:dyDescent="0.2">
      <c r="G135" s="104"/>
      <c r="J135" s="5"/>
      <c r="K135" s="5"/>
      <c r="L135" s="5"/>
      <c r="M135" s="5"/>
      <c r="N135" s="5"/>
      <c r="O135" s="5"/>
      <c r="P135" s="5"/>
      <c r="Q135" s="5"/>
      <c r="R135" s="5"/>
    </row>
    <row r="136" spans="7:18" s="36" customFormat="1" ht="15" customHeight="1" x14ac:dyDescent="0.2">
      <c r="G136" s="104"/>
      <c r="J136" s="5"/>
      <c r="K136" s="5"/>
      <c r="L136" s="5"/>
      <c r="M136" s="5"/>
      <c r="N136" s="5"/>
      <c r="O136" s="5"/>
      <c r="P136" s="5"/>
      <c r="Q136" s="5"/>
      <c r="R136" s="5"/>
    </row>
    <row r="137" spans="7:18" s="36" customFormat="1" ht="15" customHeight="1" x14ac:dyDescent="0.2">
      <c r="G137" s="104"/>
      <c r="J137" s="5"/>
      <c r="K137" s="5"/>
      <c r="L137" s="5"/>
      <c r="M137" s="5"/>
      <c r="N137" s="5"/>
      <c r="O137" s="5"/>
      <c r="P137" s="5"/>
      <c r="Q137" s="5"/>
      <c r="R137" s="5"/>
    </row>
    <row r="138" spans="7:18" s="36" customFormat="1" ht="15" customHeight="1" x14ac:dyDescent="0.2">
      <c r="G138" s="104"/>
      <c r="J138" s="5"/>
      <c r="K138" s="5"/>
      <c r="L138" s="5"/>
      <c r="M138" s="5"/>
      <c r="N138" s="5"/>
      <c r="O138" s="5"/>
      <c r="P138" s="5"/>
      <c r="Q138" s="5"/>
      <c r="R138" s="5"/>
    </row>
    <row r="139" spans="7:18" s="36" customFormat="1" ht="15" customHeight="1" x14ac:dyDescent="0.2">
      <c r="G139" s="104"/>
      <c r="J139" s="5"/>
      <c r="K139" s="5"/>
      <c r="L139" s="5"/>
      <c r="M139" s="5"/>
      <c r="N139" s="5"/>
      <c r="O139" s="5"/>
      <c r="P139" s="5"/>
      <c r="Q139" s="5"/>
      <c r="R139" s="5"/>
    </row>
    <row r="140" spans="7:18" s="36" customFormat="1" ht="15" customHeight="1" x14ac:dyDescent="0.2">
      <c r="G140" s="104"/>
      <c r="J140" s="5"/>
      <c r="K140" s="5"/>
      <c r="L140" s="5"/>
      <c r="M140" s="5"/>
      <c r="N140" s="5"/>
      <c r="O140" s="5"/>
      <c r="P140" s="5"/>
      <c r="Q140" s="5"/>
      <c r="R140" s="5"/>
    </row>
    <row r="141" spans="7:18" s="36" customFormat="1" ht="15" customHeight="1" x14ac:dyDescent="0.2">
      <c r="G141" s="104"/>
      <c r="J141" s="5"/>
      <c r="K141" s="5"/>
      <c r="L141" s="5"/>
      <c r="M141" s="5"/>
      <c r="N141" s="5"/>
      <c r="O141" s="5"/>
      <c r="P141" s="5"/>
      <c r="Q141" s="5"/>
      <c r="R141" s="5"/>
    </row>
    <row r="142" spans="7:18" s="36" customFormat="1" ht="15" customHeight="1" x14ac:dyDescent="0.2">
      <c r="G142" s="104"/>
      <c r="J142" s="5"/>
      <c r="K142" s="5"/>
      <c r="L142" s="5"/>
      <c r="M142" s="5"/>
      <c r="N142" s="5"/>
      <c r="O142" s="5"/>
      <c r="P142" s="5"/>
      <c r="Q142" s="5"/>
      <c r="R142" s="5"/>
    </row>
    <row r="143" spans="7:18" s="36" customFormat="1" ht="15" customHeight="1" x14ac:dyDescent="0.2">
      <c r="G143" s="104"/>
      <c r="J143" s="5"/>
      <c r="K143" s="5"/>
      <c r="L143" s="5"/>
      <c r="M143" s="5"/>
      <c r="N143" s="5"/>
      <c r="O143" s="5"/>
      <c r="P143" s="5"/>
      <c r="Q143" s="5"/>
      <c r="R143" s="5"/>
    </row>
    <row r="144" spans="7:18" s="36" customFormat="1" ht="15" customHeight="1" x14ac:dyDescent="0.2">
      <c r="G144" s="104"/>
      <c r="J144" s="5"/>
      <c r="K144" s="5"/>
      <c r="L144" s="5"/>
      <c r="M144" s="5"/>
      <c r="N144" s="5"/>
      <c r="O144" s="5"/>
      <c r="P144" s="5"/>
      <c r="Q144" s="5"/>
      <c r="R144" s="5"/>
    </row>
    <row r="145" spans="7:18" s="36" customFormat="1" ht="15" customHeight="1" x14ac:dyDescent="0.2">
      <c r="G145" s="104"/>
      <c r="J145" s="5"/>
      <c r="K145" s="5"/>
      <c r="L145" s="5"/>
      <c r="M145" s="5"/>
      <c r="N145" s="5"/>
      <c r="O145" s="5"/>
      <c r="P145" s="5"/>
      <c r="Q145" s="5"/>
      <c r="R145" s="5"/>
    </row>
    <row r="146" spans="7:18" s="36" customFormat="1" ht="15" customHeight="1" x14ac:dyDescent="0.2">
      <c r="G146" s="104"/>
      <c r="J146" s="5"/>
      <c r="K146" s="5"/>
      <c r="L146" s="5"/>
      <c r="M146" s="5"/>
      <c r="N146" s="5"/>
      <c r="O146" s="5"/>
      <c r="P146" s="5"/>
      <c r="Q146" s="5"/>
      <c r="R146" s="5"/>
    </row>
    <row r="147" spans="7:18" s="36" customFormat="1" ht="15" customHeight="1" x14ac:dyDescent="0.2">
      <c r="G147" s="104"/>
      <c r="J147" s="5"/>
      <c r="K147" s="5"/>
      <c r="L147" s="5"/>
      <c r="M147" s="5"/>
      <c r="N147" s="5"/>
      <c r="O147" s="5"/>
      <c r="P147" s="5"/>
      <c r="Q147" s="5"/>
      <c r="R147" s="5"/>
    </row>
    <row r="148" spans="7:18" s="36" customFormat="1" ht="15" customHeight="1" x14ac:dyDescent="0.2">
      <c r="G148" s="104"/>
      <c r="J148" s="5"/>
      <c r="K148" s="5"/>
      <c r="L148" s="5"/>
      <c r="M148" s="5"/>
      <c r="N148" s="5"/>
      <c r="O148" s="5"/>
      <c r="P148" s="5"/>
      <c r="Q148" s="5"/>
      <c r="R148" s="5"/>
    </row>
    <row r="149" spans="7:18" s="36" customFormat="1" ht="15" customHeight="1" x14ac:dyDescent="0.2">
      <c r="G149" s="104"/>
      <c r="J149" s="5"/>
      <c r="K149" s="5"/>
      <c r="L149" s="5"/>
      <c r="M149" s="5"/>
      <c r="N149" s="5"/>
      <c r="O149" s="5"/>
      <c r="P149" s="5"/>
      <c r="Q149" s="5"/>
      <c r="R149" s="5"/>
    </row>
    <row r="150" spans="7:18" s="36" customFormat="1" ht="15" customHeight="1" x14ac:dyDescent="0.2">
      <c r="G150" s="104"/>
      <c r="J150" s="5"/>
      <c r="K150" s="5"/>
      <c r="L150" s="5"/>
      <c r="M150" s="5"/>
      <c r="N150" s="5"/>
      <c r="O150" s="5"/>
      <c r="P150" s="5"/>
      <c r="Q150" s="5"/>
      <c r="R150" s="5"/>
    </row>
    <row r="151" spans="7:18" s="36" customFormat="1" ht="15" customHeight="1" x14ac:dyDescent="0.2">
      <c r="G151" s="104"/>
      <c r="J151" s="5"/>
      <c r="K151" s="5"/>
      <c r="L151" s="5"/>
      <c r="M151" s="5"/>
      <c r="N151" s="5"/>
      <c r="O151" s="5"/>
      <c r="P151" s="5"/>
      <c r="Q151" s="5"/>
      <c r="R151" s="5"/>
    </row>
    <row r="152" spans="7:18" s="36" customFormat="1" ht="15" customHeight="1" x14ac:dyDescent="0.2">
      <c r="G152" s="104"/>
      <c r="J152" s="5"/>
      <c r="K152" s="5"/>
      <c r="L152" s="5"/>
      <c r="M152" s="5"/>
      <c r="N152" s="5"/>
      <c r="O152" s="5"/>
      <c r="P152" s="5"/>
      <c r="Q152" s="5"/>
      <c r="R152" s="5"/>
    </row>
    <row r="153" spans="7:18" s="36" customFormat="1" ht="15" customHeight="1" x14ac:dyDescent="0.2">
      <c r="G153" s="104"/>
      <c r="J153" s="5"/>
      <c r="K153" s="5"/>
      <c r="L153" s="5"/>
      <c r="M153" s="5"/>
      <c r="N153" s="5"/>
      <c r="O153" s="5"/>
      <c r="P153" s="5"/>
      <c r="Q153" s="5"/>
      <c r="R153" s="5"/>
    </row>
    <row r="154" spans="7:18" s="36" customFormat="1" ht="15" customHeight="1" x14ac:dyDescent="0.2">
      <c r="G154" s="104"/>
      <c r="J154" s="5"/>
      <c r="K154" s="5"/>
      <c r="L154" s="5"/>
      <c r="M154" s="5"/>
      <c r="N154" s="5"/>
      <c r="O154" s="5"/>
      <c r="P154" s="5"/>
      <c r="Q154" s="5"/>
      <c r="R154" s="5"/>
    </row>
    <row r="155" spans="7:18" s="36" customFormat="1" ht="15" customHeight="1" x14ac:dyDescent="0.2">
      <c r="G155" s="104"/>
      <c r="J155" s="5"/>
      <c r="K155" s="5"/>
      <c r="L155" s="5"/>
      <c r="M155" s="5"/>
      <c r="N155" s="5"/>
      <c r="O155" s="5"/>
      <c r="P155" s="5"/>
      <c r="Q155" s="5"/>
      <c r="R155" s="5"/>
    </row>
    <row r="156" spans="7:18" s="36" customFormat="1" ht="15" customHeight="1" x14ac:dyDescent="0.2">
      <c r="G156" s="104"/>
      <c r="J156" s="5"/>
      <c r="K156" s="5"/>
      <c r="L156" s="5"/>
      <c r="M156" s="5"/>
      <c r="N156" s="5"/>
      <c r="O156" s="5"/>
      <c r="P156" s="5"/>
      <c r="Q156" s="5"/>
      <c r="R156" s="5"/>
    </row>
    <row r="157" spans="7:18" s="36" customFormat="1" ht="15" customHeight="1" x14ac:dyDescent="0.2">
      <c r="G157" s="104"/>
      <c r="J157" s="5"/>
      <c r="K157" s="5"/>
      <c r="L157" s="5"/>
      <c r="M157" s="5"/>
      <c r="N157" s="5"/>
      <c r="O157" s="5"/>
      <c r="P157" s="5"/>
      <c r="Q157" s="5"/>
      <c r="R157" s="5"/>
    </row>
    <row r="158" spans="7:18" s="36" customFormat="1" ht="15" customHeight="1" x14ac:dyDescent="0.2">
      <c r="G158" s="104"/>
      <c r="J158" s="5"/>
      <c r="K158" s="5"/>
      <c r="L158" s="5"/>
      <c r="M158" s="5"/>
      <c r="N158" s="5"/>
      <c r="O158" s="5"/>
      <c r="P158" s="5"/>
      <c r="Q158" s="5"/>
      <c r="R158" s="5"/>
    </row>
    <row r="159" spans="7:18" s="36" customFormat="1" ht="15" customHeight="1" x14ac:dyDescent="0.2">
      <c r="G159" s="104"/>
      <c r="J159" s="5"/>
      <c r="K159" s="5"/>
      <c r="L159" s="5"/>
      <c r="M159" s="5"/>
      <c r="N159" s="5"/>
      <c r="O159" s="5"/>
      <c r="P159" s="5"/>
      <c r="Q159" s="5"/>
      <c r="R159" s="5"/>
    </row>
    <row r="160" spans="7:18" s="36" customFormat="1" x14ac:dyDescent="0.2">
      <c r="G160" s="104"/>
      <c r="J160" s="5"/>
      <c r="K160" s="5"/>
      <c r="L160" s="5"/>
      <c r="M160" s="5"/>
      <c r="N160" s="5"/>
      <c r="O160" s="5"/>
      <c r="P160" s="5"/>
      <c r="Q160" s="5"/>
      <c r="R160" s="5"/>
    </row>
    <row r="161" spans="7:18" s="36" customFormat="1" x14ac:dyDescent="0.2">
      <c r="G161" s="104"/>
      <c r="J161" s="5"/>
      <c r="K161" s="5"/>
      <c r="L161" s="5"/>
      <c r="M161" s="5"/>
      <c r="N161" s="5"/>
      <c r="O161" s="5"/>
      <c r="P161" s="5"/>
      <c r="Q161" s="5"/>
      <c r="R161" s="5"/>
    </row>
    <row r="162" spans="7:18" s="36" customFormat="1" x14ac:dyDescent="0.2">
      <c r="G162" s="104"/>
      <c r="J162" s="5"/>
      <c r="K162" s="5"/>
      <c r="L162" s="5"/>
      <c r="M162" s="5"/>
      <c r="N162" s="5"/>
      <c r="O162" s="5"/>
      <c r="P162" s="5"/>
      <c r="Q162" s="5"/>
      <c r="R162" s="5"/>
    </row>
    <row r="163" spans="7:18" s="36" customFormat="1" x14ac:dyDescent="0.2">
      <c r="G163" s="104"/>
      <c r="J163" s="5"/>
      <c r="K163" s="5"/>
      <c r="L163" s="5"/>
      <c r="M163" s="5"/>
      <c r="N163" s="5"/>
      <c r="O163" s="5"/>
      <c r="P163" s="5"/>
      <c r="Q163" s="5"/>
      <c r="R163" s="5"/>
    </row>
    <row r="164" spans="7:18" s="36" customFormat="1" x14ac:dyDescent="0.2">
      <c r="G164" s="104"/>
      <c r="J164" s="5"/>
      <c r="K164" s="5"/>
      <c r="L164" s="5"/>
      <c r="M164" s="5"/>
      <c r="N164" s="5"/>
      <c r="O164" s="5"/>
      <c r="P164" s="5"/>
      <c r="Q164" s="5"/>
      <c r="R164" s="5"/>
    </row>
    <row r="165" spans="7:18" s="36" customFormat="1" x14ac:dyDescent="0.2">
      <c r="G165" s="104"/>
      <c r="J165" s="5"/>
      <c r="K165" s="5"/>
      <c r="L165" s="5"/>
      <c r="M165" s="5"/>
      <c r="N165" s="5"/>
      <c r="O165" s="5"/>
      <c r="P165" s="5"/>
      <c r="Q165" s="5"/>
      <c r="R165" s="5"/>
    </row>
    <row r="166" spans="7:18" s="36" customFormat="1" x14ac:dyDescent="0.2">
      <c r="G166" s="104"/>
      <c r="J166" s="5"/>
      <c r="K166" s="5"/>
      <c r="L166" s="5"/>
      <c r="M166" s="5"/>
      <c r="N166" s="5"/>
      <c r="O166" s="5"/>
      <c r="P166" s="5"/>
      <c r="Q166" s="5"/>
      <c r="R166" s="5"/>
    </row>
    <row r="167" spans="7:18" s="36" customFormat="1" x14ac:dyDescent="0.2">
      <c r="G167" s="104"/>
      <c r="J167" s="5"/>
      <c r="K167" s="5"/>
      <c r="L167" s="5"/>
      <c r="M167" s="5"/>
      <c r="N167" s="5"/>
      <c r="O167" s="5"/>
      <c r="P167" s="5"/>
      <c r="Q167" s="5"/>
      <c r="R167" s="5"/>
    </row>
    <row r="168" spans="7:18" s="36" customFormat="1" x14ac:dyDescent="0.2">
      <c r="G168" s="104"/>
      <c r="J168" s="5"/>
      <c r="K168" s="5"/>
      <c r="L168" s="5"/>
      <c r="M168" s="5"/>
      <c r="N168" s="5"/>
      <c r="O168" s="5"/>
      <c r="P168" s="5"/>
      <c r="Q168" s="5"/>
      <c r="R168" s="5"/>
    </row>
    <row r="169" spans="7:18" s="36" customFormat="1" x14ac:dyDescent="0.2">
      <c r="G169" s="104"/>
      <c r="J169" s="5"/>
      <c r="K169" s="5"/>
      <c r="L169" s="5"/>
      <c r="M169" s="5"/>
      <c r="N169" s="5"/>
      <c r="O169" s="5"/>
      <c r="P169" s="5"/>
      <c r="Q169" s="5"/>
      <c r="R169" s="5"/>
    </row>
    <row r="170" spans="7:18" s="36" customFormat="1" x14ac:dyDescent="0.2">
      <c r="G170" s="104"/>
      <c r="J170" s="5"/>
      <c r="K170" s="5"/>
      <c r="L170" s="5"/>
      <c r="M170" s="5"/>
      <c r="N170" s="5"/>
      <c r="O170" s="5"/>
      <c r="P170" s="5"/>
      <c r="Q170" s="5"/>
      <c r="R170" s="5"/>
    </row>
    <row r="171" spans="7:18" s="36" customFormat="1" x14ac:dyDescent="0.2">
      <c r="G171" s="104"/>
      <c r="J171" s="5"/>
      <c r="K171" s="5"/>
      <c r="L171" s="5"/>
      <c r="M171" s="5"/>
      <c r="N171" s="5"/>
      <c r="O171" s="5"/>
      <c r="P171" s="5"/>
      <c r="Q171" s="5"/>
      <c r="R171" s="5"/>
    </row>
    <row r="172" spans="7:18" s="36" customFormat="1" x14ac:dyDescent="0.2">
      <c r="G172" s="104"/>
      <c r="J172" s="5"/>
      <c r="K172" s="5"/>
      <c r="L172" s="5"/>
      <c r="M172" s="5"/>
      <c r="N172" s="5"/>
      <c r="O172" s="5"/>
      <c r="P172" s="5"/>
      <c r="Q172" s="5"/>
      <c r="R172" s="5"/>
    </row>
    <row r="173" spans="7:18" s="36" customFormat="1" x14ac:dyDescent="0.2">
      <c r="G173" s="104"/>
      <c r="J173" s="5"/>
      <c r="K173" s="5"/>
      <c r="L173" s="5"/>
      <c r="M173" s="5"/>
      <c r="N173" s="5"/>
      <c r="O173" s="5"/>
      <c r="P173" s="5"/>
      <c r="Q173" s="5"/>
      <c r="R173" s="5"/>
    </row>
    <row r="174" spans="7:18" s="36" customFormat="1" x14ac:dyDescent="0.2">
      <c r="G174" s="104"/>
      <c r="J174" s="5"/>
      <c r="K174" s="5"/>
      <c r="L174" s="5"/>
      <c r="M174" s="5"/>
      <c r="N174" s="5"/>
      <c r="O174" s="5"/>
      <c r="P174" s="5"/>
      <c r="Q174" s="5"/>
      <c r="R174" s="5"/>
    </row>
    <row r="175" spans="7:18" s="36" customFormat="1" x14ac:dyDescent="0.2">
      <c r="G175" s="104"/>
      <c r="J175" s="5"/>
      <c r="K175" s="5"/>
      <c r="L175" s="5"/>
      <c r="M175" s="5"/>
      <c r="N175" s="5"/>
      <c r="O175" s="5"/>
      <c r="P175" s="5"/>
      <c r="Q175" s="5"/>
      <c r="R175" s="5"/>
    </row>
    <row r="176" spans="7:18" s="36" customFormat="1" x14ac:dyDescent="0.2">
      <c r="G176" s="104"/>
      <c r="J176" s="5"/>
      <c r="K176" s="5"/>
      <c r="L176" s="5"/>
      <c r="M176" s="5"/>
      <c r="N176" s="5"/>
      <c r="O176" s="5"/>
      <c r="P176" s="5"/>
      <c r="Q176" s="5"/>
      <c r="R176" s="5"/>
    </row>
    <row r="177" spans="7:18" s="36" customFormat="1" x14ac:dyDescent="0.2">
      <c r="G177" s="104"/>
      <c r="J177" s="5"/>
      <c r="K177" s="5"/>
      <c r="L177" s="5"/>
      <c r="M177" s="5"/>
      <c r="N177" s="5"/>
      <c r="O177" s="5"/>
      <c r="P177" s="5"/>
      <c r="Q177" s="5"/>
      <c r="R177" s="5"/>
    </row>
    <row r="178" spans="7:18" s="36" customFormat="1" x14ac:dyDescent="0.2">
      <c r="G178" s="104"/>
      <c r="J178" s="5"/>
      <c r="K178" s="5"/>
      <c r="L178" s="5"/>
      <c r="M178" s="5"/>
      <c r="N178" s="5"/>
      <c r="O178" s="5"/>
      <c r="P178" s="5"/>
      <c r="Q178" s="5"/>
      <c r="R178" s="5"/>
    </row>
    <row r="179" spans="7:18" s="36" customFormat="1" x14ac:dyDescent="0.2">
      <c r="G179" s="104"/>
      <c r="J179" s="5"/>
      <c r="K179" s="5"/>
      <c r="L179" s="5"/>
      <c r="M179" s="5"/>
      <c r="N179" s="5"/>
      <c r="O179" s="5"/>
      <c r="P179" s="5"/>
      <c r="Q179" s="5"/>
      <c r="R179" s="5"/>
    </row>
    <row r="180" spans="7:18" s="36" customFormat="1" x14ac:dyDescent="0.2">
      <c r="G180" s="104"/>
      <c r="J180" s="5"/>
      <c r="K180" s="5"/>
      <c r="L180" s="5"/>
      <c r="M180" s="5"/>
      <c r="N180" s="5"/>
      <c r="O180" s="5"/>
      <c r="P180" s="5"/>
      <c r="Q180" s="5"/>
      <c r="R180" s="5"/>
    </row>
    <row r="181" spans="7:18" s="36" customFormat="1" x14ac:dyDescent="0.2">
      <c r="G181" s="104"/>
      <c r="J181" s="5"/>
      <c r="K181" s="5"/>
      <c r="L181" s="5"/>
      <c r="M181" s="5"/>
      <c r="N181" s="5"/>
      <c r="O181" s="5"/>
      <c r="P181" s="5"/>
      <c r="Q181" s="5"/>
      <c r="R181" s="5"/>
    </row>
    <row r="182" spans="7:18" s="36" customFormat="1" x14ac:dyDescent="0.2">
      <c r="G182" s="104"/>
      <c r="J182" s="5"/>
      <c r="K182" s="5"/>
      <c r="L182" s="5"/>
      <c r="M182" s="5"/>
      <c r="N182" s="5"/>
      <c r="O182" s="5"/>
      <c r="P182" s="5"/>
      <c r="Q182" s="5"/>
      <c r="R182" s="5"/>
    </row>
    <row r="183" spans="7:18" s="36" customFormat="1" x14ac:dyDescent="0.2">
      <c r="G183" s="104"/>
      <c r="J183" s="5"/>
      <c r="K183" s="5"/>
      <c r="L183" s="5"/>
      <c r="M183" s="5"/>
      <c r="N183" s="5"/>
      <c r="O183" s="5"/>
      <c r="P183" s="5"/>
      <c r="Q183" s="5"/>
      <c r="R183" s="5"/>
    </row>
    <row r="184" spans="7:18" s="36" customFormat="1" x14ac:dyDescent="0.2">
      <c r="G184" s="104"/>
      <c r="J184" s="5"/>
      <c r="K184" s="5"/>
      <c r="L184" s="5"/>
      <c r="M184" s="5"/>
      <c r="N184" s="5"/>
      <c r="O184" s="5"/>
      <c r="P184" s="5"/>
      <c r="Q184" s="5"/>
      <c r="R184" s="5"/>
    </row>
    <row r="185" spans="7:18" s="36" customFormat="1" x14ac:dyDescent="0.2">
      <c r="G185" s="104"/>
      <c r="J185" s="5"/>
      <c r="K185" s="5"/>
      <c r="L185" s="5"/>
      <c r="M185" s="5"/>
      <c r="N185" s="5"/>
      <c r="O185" s="5"/>
      <c r="P185" s="5"/>
      <c r="Q185" s="5"/>
      <c r="R185" s="5"/>
    </row>
    <row r="186" spans="7:18" s="36" customFormat="1" x14ac:dyDescent="0.2">
      <c r="G186" s="104"/>
      <c r="J186" s="5"/>
      <c r="K186" s="5"/>
      <c r="L186" s="5"/>
      <c r="M186" s="5"/>
      <c r="N186" s="5"/>
      <c r="O186" s="5"/>
      <c r="P186" s="5"/>
      <c r="Q186" s="5"/>
      <c r="R186" s="5"/>
    </row>
    <row r="187" spans="7:18" s="36" customFormat="1" x14ac:dyDescent="0.2">
      <c r="G187" s="104"/>
      <c r="J187" s="5"/>
      <c r="K187" s="5"/>
      <c r="L187" s="5"/>
      <c r="M187" s="5"/>
      <c r="N187" s="5"/>
      <c r="O187" s="5"/>
      <c r="P187" s="5"/>
      <c r="Q187" s="5"/>
      <c r="R187" s="5"/>
    </row>
    <row r="188" spans="7:18" s="36" customFormat="1" x14ac:dyDescent="0.2">
      <c r="G188" s="104"/>
      <c r="J188" s="5"/>
      <c r="K188" s="5"/>
      <c r="L188" s="5"/>
      <c r="M188" s="5"/>
      <c r="N188" s="5"/>
      <c r="O188" s="5"/>
      <c r="P188" s="5"/>
      <c r="Q188" s="5"/>
      <c r="R188" s="5"/>
    </row>
    <row r="189" spans="7:18" s="36" customFormat="1" x14ac:dyDescent="0.2">
      <c r="G189" s="104"/>
      <c r="J189" s="5"/>
      <c r="K189" s="5"/>
      <c r="L189" s="5"/>
      <c r="M189" s="5"/>
      <c r="N189" s="5"/>
      <c r="O189" s="5"/>
      <c r="P189" s="5"/>
      <c r="Q189" s="5"/>
      <c r="R189" s="5"/>
    </row>
    <row r="190" spans="7:18" s="36" customFormat="1" x14ac:dyDescent="0.2">
      <c r="G190" s="104"/>
      <c r="J190" s="5"/>
      <c r="K190" s="5"/>
      <c r="L190" s="5"/>
      <c r="M190" s="5"/>
      <c r="N190" s="5"/>
      <c r="O190" s="5"/>
      <c r="P190" s="5"/>
      <c r="Q190" s="5"/>
      <c r="R190" s="5"/>
    </row>
    <row r="191" spans="7:18" s="36" customFormat="1" x14ac:dyDescent="0.2">
      <c r="G191" s="104"/>
      <c r="J191" s="5"/>
      <c r="K191" s="5"/>
      <c r="L191" s="5"/>
      <c r="M191" s="5"/>
      <c r="N191" s="5"/>
      <c r="O191" s="5"/>
      <c r="P191" s="5"/>
      <c r="Q191" s="5"/>
      <c r="R191" s="5"/>
    </row>
    <row r="192" spans="7:18" s="36" customFormat="1" x14ac:dyDescent="0.2">
      <c r="G192" s="104"/>
      <c r="J192" s="5"/>
      <c r="K192" s="5"/>
      <c r="L192" s="5"/>
      <c r="M192" s="5"/>
      <c r="N192" s="5"/>
      <c r="O192" s="5"/>
      <c r="P192" s="5"/>
      <c r="Q192" s="5"/>
      <c r="R192" s="5"/>
    </row>
    <row r="193" spans="7:18" s="36" customFormat="1" x14ac:dyDescent="0.2">
      <c r="G193" s="104"/>
      <c r="J193" s="5"/>
      <c r="K193" s="5"/>
      <c r="L193" s="5"/>
      <c r="M193" s="5"/>
      <c r="N193" s="5"/>
      <c r="O193" s="5"/>
      <c r="P193" s="5"/>
      <c r="Q193" s="5"/>
      <c r="R193" s="5"/>
    </row>
    <row r="194" spans="7:18" s="36" customFormat="1" x14ac:dyDescent="0.2">
      <c r="G194" s="104"/>
      <c r="J194" s="5"/>
      <c r="K194" s="5"/>
      <c r="L194" s="5"/>
      <c r="M194" s="5"/>
      <c r="N194" s="5"/>
      <c r="O194" s="5"/>
      <c r="P194" s="5"/>
      <c r="Q194" s="5"/>
      <c r="R194" s="5"/>
    </row>
    <row r="195" spans="7:18" s="36" customFormat="1" x14ac:dyDescent="0.2">
      <c r="G195" s="104"/>
      <c r="J195" s="5"/>
      <c r="K195" s="5"/>
      <c r="L195" s="5"/>
      <c r="M195" s="5"/>
      <c r="N195" s="5"/>
      <c r="O195" s="5"/>
      <c r="P195" s="5"/>
      <c r="Q195" s="5"/>
      <c r="R195" s="5"/>
    </row>
    <row r="196" spans="7:18" s="36" customFormat="1" x14ac:dyDescent="0.2">
      <c r="G196" s="104"/>
      <c r="J196" s="5"/>
      <c r="K196" s="5"/>
      <c r="L196" s="5"/>
      <c r="M196" s="5"/>
      <c r="N196" s="5"/>
      <c r="O196" s="5"/>
      <c r="P196" s="5"/>
      <c r="Q196" s="5"/>
      <c r="R196" s="5"/>
    </row>
    <row r="197" spans="7:18" s="36" customFormat="1" x14ac:dyDescent="0.2">
      <c r="G197" s="104"/>
      <c r="J197" s="5"/>
      <c r="K197" s="5"/>
      <c r="L197" s="5"/>
      <c r="M197" s="5"/>
      <c r="N197" s="5"/>
      <c r="O197" s="5"/>
      <c r="P197" s="5"/>
      <c r="Q197" s="5"/>
      <c r="R197" s="5"/>
    </row>
    <row r="198" spans="7:18" s="36" customFormat="1" x14ac:dyDescent="0.2">
      <c r="G198" s="104"/>
      <c r="J198" s="5"/>
      <c r="K198" s="5"/>
      <c r="L198" s="5"/>
      <c r="M198" s="5"/>
      <c r="N198" s="5"/>
      <c r="O198" s="5"/>
      <c r="P198" s="5"/>
      <c r="Q198" s="5"/>
      <c r="R198" s="5"/>
    </row>
    <row r="199" spans="7:18" s="36" customFormat="1" x14ac:dyDescent="0.2">
      <c r="G199" s="104"/>
      <c r="J199" s="5"/>
      <c r="K199" s="5"/>
      <c r="L199" s="5"/>
      <c r="M199" s="5"/>
      <c r="N199" s="5"/>
      <c r="O199" s="5"/>
      <c r="P199" s="5"/>
      <c r="Q199" s="5"/>
      <c r="R199" s="5"/>
    </row>
    <row r="200" spans="7:18" s="36" customFormat="1" x14ac:dyDescent="0.2">
      <c r="G200" s="104"/>
      <c r="J200" s="5"/>
      <c r="K200" s="5"/>
      <c r="L200" s="5"/>
      <c r="M200" s="5"/>
      <c r="N200" s="5"/>
      <c r="O200" s="5"/>
      <c r="P200" s="5"/>
      <c r="Q200" s="5"/>
      <c r="R200" s="5"/>
    </row>
    <row r="201" spans="7:18" s="36" customFormat="1" x14ac:dyDescent="0.2">
      <c r="G201" s="104"/>
      <c r="J201" s="5"/>
      <c r="K201" s="5"/>
      <c r="L201" s="5"/>
      <c r="M201" s="5"/>
      <c r="N201" s="5"/>
      <c r="O201" s="5"/>
      <c r="P201" s="5"/>
      <c r="Q201" s="5"/>
      <c r="R201" s="5"/>
    </row>
    <row r="202" spans="7:18" s="36" customFormat="1" x14ac:dyDescent="0.2">
      <c r="G202" s="104"/>
      <c r="J202" s="5"/>
      <c r="K202" s="5"/>
      <c r="L202" s="5"/>
      <c r="M202" s="5"/>
      <c r="N202" s="5"/>
      <c r="O202" s="5"/>
      <c r="P202" s="5"/>
      <c r="Q202" s="5"/>
      <c r="R202" s="5"/>
    </row>
    <row r="203" spans="7:18" s="36" customFormat="1" x14ac:dyDescent="0.2">
      <c r="G203" s="104"/>
      <c r="J203" s="5"/>
      <c r="K203" s="5"/>
      <c r="L203" s="5"/>
      <c r="M203" s="5"/>
      <c r="N203" s="5"/>
      <c r="O203" s="5"/>
      <c r="P203" s="5"/>
      <c r="Q203" s="5"/>
      <c r="R203" s="5"/>
    </row>
    <row r="204" spans="7:18" s="36" customFormat="1" x14ac:dyDescent="0.2">
      <c r="G204" s="104"/>
      <c r="J204" s="5"/>
      <c r="K204" s="5"/>
      <c r="L204" s="5"/>
      <c r="M204" s="5"/>
      <c r="N204" s="5"/>
      <c r="O204" s="5"/>
      <c r="P204" s="5"/>
      <c r="Q204" s="5"/>
      <c r="R204" s="5"/>
    </row>
    <row r="205" spans="7:18" s="36" customFormat="1" x14ac:dyDescent="0.2">
      <c r="G205" s="104"/>
      <c r="J205" s="5"/>
      <c r="K205" s="5"/>
      <c r="L205" s="5"/>
      <c r="M205" s="5"/>
      <c r="N205" s="5"/>
      <c r="O205" s="5"/>
      <c r="P205" s="5"/>
      <c r="Q205" s="5"/>
      <c r="R205" s="5"/>
    </row>
    <row r="206" spans="7:18" s="36" customFormat="1" x14ac:dyDescent="0.2">
      <c r="G206" s="104"/>
      <c r="J206" s="5"/>
      <c r="K206" s="5"/>
      <c r="L206" s="5"/>
      <c r="M206" s="5"/>
      <c r="N206" s="5"/>
      <c r="O206" s="5"/>
      <c r="P206" s="5"/>
      <c r="Q206" s="5"/>
      <c r="R206" s="5"/>
    </row>
    <row r="207" spans="7:18" s="36" customFormat="1" x14ac:dyDescent="0.2">
      <c r="G207" s="104"/>
      <c r="J207" s="5"/>
      <c r="K207" s="5"/>
      <c r="L207" s="5"/>
      <c r="M207" s="5"/>
      <c r="N207" s="5"/>
      <c r="O207" s="5"/>
      <c r="P207" s="5"/>
      <c r="Q207" s="5"/>
      <c r="R207" s="5"/>
    </row>
    <row r="208" spans="7:18" s="36" customFormat="1" x14ac:dyDescent="0.2">
      <c r="G208" s="104"/>
      <c r="J208" s="5"/>
      <c r="K208" s="5"/>
      <c r="L208" s="5"/>
      <c r="M208" s="5"/>
      <c r="N208" s="5"/>
      <c r="O208" s="5"/>
      <c r="P208" s="5"/>
      <c r="Q208" s="5"/>
      <c r="R208" s="5"/>
    </row>
    <row r="209" spans="7:18" s="36" customFormat="1" x14ac:dyDescent="0.2">
      <c r="G209" s="104"/>
      <c r="J209" s="5"/>
      <c r="K209" s="5"/>
      <c r="L209" s="5"/>
      <c r="M209" s="5"/>
      <c r="N209" s="5"/>
      <c r="O209" s="5"/>
      <c r="P209" s="5"/>
      <c r="Q209" s="5"/>
      <c r="R209" s="5"/>
    </row>
    <row r="210" spans="7:18" s="36" customFormat="1" x14ac:dyDescent="0.2">
      <c r="G210" s="104"/>
      <c r="J210" s="5"/>
      <c r="K210" s="5"/>
      <c r="L210" s="5"/>
      <c r="M210" s="5"/>
      <c r="N210" s="5"/>
      <c r="O210" s="5"/>
      <c r="P210" s="5"/>
      <c r="Q210" s="5"/>
      <c r="R210" s="5"/>
    </row>
    <row r="211" spans="7:18" s="36" customFormat="1" x14ac:dyDescent="0.2">
      <c r="G211" s="104"/>
      <c r="J211" s="5"/>
      <c r="K211" s="5"/>
      <c r="L211" s="5"/>
      <c r="M211" s="5"/>
      <c r="N211" s="5"/>
      <c r="O211" s="5"/>
      <c r="P211" s="5"/>
      <c r="Q211" s="5"/>
      <c r="R211" s="5"/>
    </row>
    <row r="212" spans="7:18" s="36" customFormat="1" x14ac:dyDescent="0.2">
      <c r="G212" s="104"/>
      <c r="J212" s="5"/>
      <c r="K212" s="5"/>
      <c r="L212" s="5"/>
      <c r="M212" s="5"/>
      <c r="N212" s="5"/>
      <c r="O212" s="5"/>
      <c r="P212" s="5"/>
      <c r="Q212" s="5"/>
      <c r="R212" s="5"/>
    </row>
    <row r="213" spans="7:18" s="36" customFormat="1" x14ac:dyDescent="0.2">
      <c r="G213" s="104"/>
      <c r="J213" s="5"/>
      <c r="K213" s="5"/>
      <c r="L213" s="5"/>
      <c r="M213" s="5"/>
      <c r="N213" s="5"/>
      <c r="O213" s="5"/>
      <c r="P213" s="5"/>
      <c r="Q213" s="5"/>
      <c r="R213" s="5"/>
    </row>
    <row r="214" spans="7:18" s="36" customFormat="1" x14ac:dyDescent="0.2">
      <c r="G214" s="104"/>
      <c r="J214" s="5"/>
      <c r="K214" s="5"/>
      <c r="L214" s="5"/>
      <c r="M214" s="5"/>
      <c r="N214" s="5"/>
      <c r="O214" s="5"/>
      <c r="P214" s="5"/>
      <c r="Q214" s="5"/>
      <c r="R214" s="5"/>
    </row>
    <row r="215" spans="7:18" s="36" customFormat="1" x14ac:dyDescent="0.2">
      <c r="G215" s="104"/>
      <c r="J215" s="5"/>
      <c r="K215" s="5"/>
      <c r="L215" s="5"/>
      <c r="M215" s="5"/>
      <c r="N215" s="5"/>
      <c r="O215" s="5"/>
      <c r="P215" s="5"/>
      <c r="Q215" s="5"/>
      <c r="R215" s="5"/>
    </row>
    <row r="216" spans="7:18" s="36" customFormat="1" x14ac:dyDescent="0.2">
      <c r="G216" s="104"/>
      <c r="J216" s="5"/>
      <c r="K216" s="5"/>
      <c r="L216" s="5"/>
      <c r="M216" s="5"/>
      <c r="N216" s="5"/>
      <c r="O216" s="5"/>
      <c r="P216" s="5"/>
      <c r="Q216" s="5"/>
      <c r="R216" s="5"/>
    </row>
    <row r="217" spans="7:18" s="36" customFormat="1" x14ac:dyDescent="0.2">
      <c r="G217" s="104"/>
      <c r="J217" s="5"/>
      <c r="K217" s="5"/>
      <c r="L217" s="5"/>
      <c r="M217" s="5"/>
      <c r="N217" s="5"/>
      <c r="O217" s="5"/>
      <c r="P217" s="5"/>
      <c r="Q217" s="5"/>
      <c r="R217" s="5"/>
    </row>
    <row r="218" spans="7:18" s="36" customFormat="1" x14ac:dyDescent="0.2">
      <c r="G218" s="104"/>
      <c r="J218" s="5"/>
      <c r="K218" s="5"/>
      <c r="L218" s="5"/>
      <c r="M218" s="5"/>
      <c r="N218" s="5"/>
      <c r="O218" s="5"/>
      <c r="P218" s="5"/>
      <c r="Q218" s="5"/>
      <c r="R218" s="5"/>
    </row>
    <row r="219" spans="7:18" s="36" customFormat="1" x14ac:dyDescent="0.2">
      <c r="G219" s="104"/>
      <c r="J219" s="5"/>
      <c r="K219" s="5"/>
      <c r="L219" s="5"/>
      <c r="M219" s="5"/>
      <c r="N219" s="5"/>
      <c r="O219" s="5"/>
      <c r="P219" s="5"/>
      <c r="Q219" s="5"/>
      <c r="R219" s="5"/>
    </row>
    <row r="220" spans="7:18" s="36" customFormat="1" x14ac:dyDescent="0.2">
      <c r="G220" s="104"/>
      <c r="J220" s="5"/>
      <c r="K220" s="5"/>
      <c r="L220" s="5"/>
      <c r="M220" s="5"/>
      <c r="N220" s="5"/>
      <c r="O220" s="5"/>
      <c r="P220" s="5"/>
      <c r="Q220" s="5"/>
      <c r="R220" s="5"/>
    </row>
    <row r="221" spans="7:18" s="36" customFormat="1" x14ac:dyDescent="0.2">
      <c r="G221" s="104"/>
      <c r="J221" s="5"/>
      <c r="K221" s="5"/>
      <c r="L221" s="5"/>
      <c r="M221" s="5"/>
      <c r="N221" s="5"/>
      <c r="O221" s="5"/>
      <c r="P221" s="5"/>
      <c r="Q221" s="5"/>
      <c r="R221" s="5"/>
    </row>
    <row r="222" spans="7:18" s="36" customFormat="1" x14ac:dyDescent="0.2">
      <c r="G222" s="104"/>
      <c r="J222" s="5"/>
      <c r="K222" s="5"/>
      <c r="L222" s="5"/>
      <c r="M222" s="5"/>
      <c r="N222" s="5"/>
      <c r="O222" s="5"/>
      <c r="P222" s="5"/>
      <c r="Q222" s="5"/>
      <c r="R222" s="5"/>
    </row>
    <row r="223" spans="7:18" s="36" customFormat="1" x14ac:dyDescent="0.2">
      <c r="G223" s="104"/>
      <c r="J223" s="5"/>
      <c r="K223" s="5"/>
      <c r="L223" s="5"/>
      <c r="M223" s="5"/>
      <c r="N223" s="5"/>
      <c r="O223" s="5"/>
      <c r="P223" s="5"/>
      <c r="Q223" s="5"/>
      <c r="R223" s="5"/>
    </row>
    <row r="224" spans="7:18" s="36" customFormat="1" x14ac:dyDescent="0.2">
      <c r="G224" s="104"/>
      <c r="J224" s="5"/>
      <c r="K224" s="5"/>
      <c r="L224" s="5"/>
      <c r="M224" s="5"/>
      <c r="N224" s="5"/>
      <c r="O224" s="5"/>
      <c r="P224" s="5"/>
      <c r="Q224" s="5"/>
      <c r="R224" s="5"/>
    </row>
    <row r="225" spans="7:18" s="36" customFormat="1" x14ac:dyDescent="0.2">
      <c r="G225" s="104"/>
      <c r="J225" s="5"/>
      <c r="K225" s="5"/>
      <c r="L225" s="5"/>
      <c r="M225" s="5"/>
      <c r="N225" s="5"/>
      <c r="O225" s="5"/>
      <c r="P225" s="5"/>
      <c r="Q225" s="5"/>
      <c r="R225" s="5"/>
    </row>
    <row r="226" spans="7:18" s="36" customFormat="1" x14ac:dyDescent="0.2">
      <c r="G226" s="104"/>
      <c r="J226" s="5"/>
      <c r="K226" s="5"/>
      <c r="L226" s="5"/>
      <c r="M226" s="5"/>
      <c r="N226" s="5"/>
      <c r="O226" s="5"/>
      <c r="P226" s="5"/>
      <c r="Q226" s="5"/>
      <c r="R226" s="5"/>
    </row>
    <row r="227" spans="7:18" s="36" customFormat="1" x14ac:dyDescent="0.2">
      <c r="G227" s="104"/>
      <c r="J227" s="5"/>
      <c r="K227" s="5"/>
      <c r="L227" s="5"/>
      <c r="M227" s="5"/>
      <c r="N227" s="5"/>
      <c r="O227" s="5"/>
      <c r="P227" s="5"/>
      <c r="Q227" s="5"/>
      <c r="R227" s="5"/>
    </row>
    <row r="228" spans="7:18" s="36" customFormat="1" x14ac:dyDescent="0.2">
      <c r="G228" s="104"/>
      <c r="J228" s="5"/>
      <c r="K228" s="5"/>
      <c r="L228" s="5"/>
      <c r="M228" s="5"/>
      <c r="N228" s="5"/>
      <c r="O228" s="5"/>
      <c r="P228" s="5"/>
      <c r="Q228" s="5"/>
      <c r="R228" s="5"/>
    </row>
    <row r="229" spans="7:18" s="36" customFormat="1" x14ac:dyDescent="0.2">
      <c r="G229" s="104"/>
      <c r="J229" s="5"/>
      <c r="K229" s="5"/>
      <c r="L229" s="5"/>
      <c r="M229" s="5"/>
      <c r="N229" s="5"/>
      <c r="O229" s="5"/>
      <c r="P229" s="5"/>
      <c r="Q229" s="5"/>
      <c r="R229" s="5"/>
    </row>
    <row r="230" spans="7:18" s="36" customFormat="1" x14ac:dyDescent="0.2">
      <c r="G230" s="104"/>
      <c r="J230" s="5"/>
      <c r="K230" s="5"/>
      <c r="L230" s="5"/>
      <c r="M230" s="5"/>
      <c r="N230" s="5"/>
      <c r="O230" s="5"/>
      <c r="P230" s="5"/>
      <c r="Q230" s="5"/>
      <c r="R230" s="5"/>
    </row>
    <row r="231" spans="7:18" s="36" customFormat="1" x14ac:dyDescent="0.2">
      <c r="G231" s="104"/>
      <c r="J231" s="5"/>
      <c r="K231" s="5"/>
      <c r="L231" s="5"/>
      <c r="M231" s="5"/>
      <c r="N231" s="5"/>
      <c r="O231" s="5"/>
      <c r="P231" s="5"/>
      <c r="Q231" s="5"/>
      <c r="R231" s="5"/>
    </row>
    <row r="232" spans="7:18" s="36" customFormat="1" x14ac:dyDescent="0.2">
      <c r="G232" s="104"/>
      <c r="J232" s="5"/>
      <c r="K232" s="5"/>
      <c r="L232" s="5"/>
      <c r="M232" s="5"/>
      <c r="N232" s="5"/>
      <c r="O232" s="5"/>
      <c r="P232" s="5"/>
      <c r="Q232" s="5"/>
      <c r="R232" s="5"/>
    </row>
    <row r="233" spans="7:18" s="36" customFormat="1" x14ac:dyDescent="0.2">
      <c r="G233" s="104"/>
      <c r="J233" s="5"/>
      <c r="K233" s="5"/>
      <c r="L233" s="5"/>
      <c r="M233" s="5"/>
      <c r="N233" s="5"/>
      <c r="O233" s="5"/>
      <c r="P233" s="5"/>
      <c r="Q233" s="5"/>
      <c r="R233" s="5"/>
    </row>
    <row r="234" spans="7:18" s="36" customFormat="1" x14ac:dyDescent="0.2">
      <c r="G234" s="104"/>
      <c r="J234" s="5"/>
      <c r="K234" s="5"/>
      <c r="L234" s="5"/>
      <c r="M234" s="5"/>
      <c r="N234" s="5"/>
      <c r="O234" s="5"/>
      <c r="P234" s="5"/>
      <c r="Q234" s="5"/>
      <c r="R234" s="5"/>
    </row>
    <row r="235" spans="7:18" s="36" customFormat="1" x14ac:dyDescent="0.2">
      <c r="G235" s="104"/>
      <c r="J235" s="5"/>
      <c r="K235" s="5"/>
      <c r="L235" s="5"/>
      <c r="M235" s="5"/>
      <c r="N235" s="5"/>
      <c r="O235" s="5"/>
      <c r="P235" s="5"/>
      <c r="Q235" s="5"/>
      <c r="R235" s="5"/>
    </row>
    <row r="236" spans="7:18" s="36" customFormat="1" x14ac:dyDescent="0.2">
      <c r="G236" s="104"/>
      <c r="J236" s="5"/>
      <c r="K236" s="5"/>
      <c r="L236" s="5"/>
      <c r="M236" s="5"/>
      <c r="N236" s="5"/>
      <c r="O236" s="5"/>
      <c r="P236" s="5"/>
      <c r="Q236" s="5"/>
      <c r="R236" s="5"/>
    </row>
    <row r="237" spans="7:18" s="36" customFormat="1" x14ac:dyDescent="0.2">
      <c r="G237" s="104"/>
      <c r="J237" s="5"/>
      <c r="K237" s="5"/>
      <c r="L237" s="5"/>
      <c r="M237" s="5"/>
      <c r="N237" s="5"/>
      <c r="O237" s="5"/>
      <c r="P237" s="5"/>
      <c r="Q237" s="5"/>
      <c r="R237" s="5"/>
    </row>
    <row r="238" spans="7:18" s="36" customFormat="1" x14ac:dyDescent="0.2">
      <c r="G238" s="104"/>
      <c r="J238" s="5"/>
      <c r="K238" s="5"/>
      <c r="L238" s="5"/>
      <c r="M238" s="5"/>
      <c r="N238" s="5"/>
      <c r="O238" s="5"/>
      <c r="P238" s="5"/>
      <c r="Q238" s="5"/>
      <c r="R238" s="5"/>
    </row>
    <row r="239" spans="7:18" s="36" customFormat="1" x14ac:dyDescent="0.2">
      <c r="G239" s="104"/>
      <c r="J239" s="5"/>
      <c r="K239" s="5"/>
      <c r="L239" s="5"/>
      <c r="M239" s="5"/>
      <c r="N239" s="5"/>
      <c r="O239" s="5"/>
      <c r="P239" s="5"/>
      <c r="Q239" s="5"/>
      <c r="R239" s="5"/>
    </row>
    <row r="240" spans="7:18" s="36" customFormat="1" x14ac:dyDescent="0.2">
      <c r="G240" s="104"/>
      <c r="J240" s="5"/>
      <c r="K240" s="5"/>
      <c r="L240" s="5"/>
      <c r="M240" s="5"/>
      <c r="N240" s="5"/>
      <c r="O240" s="5"/>
      <c r="P240" s="5"/>
      <c r="Q240" s="5"/>
      <c r="R240" s="5"/>
    </row>
    <row r="241" spans="7:18" s="36" customFormat="1" x14ac:dyDescent="0.2">
      <c r="G241" s="104"/>
      <c r="J241" s="5"/>
      <c r="K241" s="5"/>
      <c r="L241" s="5"/>
      <c r="M241" s="5"/>
      <c r="N241" s="5"/>
      <c r="O241" s="5"/>
      <c r="P241" s="5"/>
      <c r="Q241" s="5"/>
      <c r="R241" s="5"/>
    </row>
    <row r="242" spans="7:18" s="36" customFormat="1" x14ac:dyDescent="0.2">
      <c r="G242" s="104"/>
      <c r="J242" s="5"/>
      <c r="K242" s="5"/>
      <c r="L242" s="5"/>
      <c r="M242" s="5"/>
      <c r="N242" s="5"/>
      <c r="O242" s="5"/>
      <c r="P242" s="5"/>
      <c r="Q242" s="5"/>
      <c r="R242" s="5"/>
    </row>
    <row r="243" spans="7:18" s="36" customFormat="1" x14ac:dyDescent="0.2">
      <c r="G243" s="104"/>
      <c r="J243" s="5"/>
      <c r="K243" s="5"/>
      <c r="L243" s="5"/>
      <c r="M243" s="5"/>
      <c r="N243" s="5"/>
      <c r="O243" s="5"/>
      <c r="P243" s="5"/>
      <c r="Q243" s="5"/>
      <c r="R243" s="5"/>
    </row>
    <row r="244" spans="7:18" s="36" customFormat="1" x14ac:dyDescent="0.2">
      <c r="G244" s="104"/>
      <c r="J244" s="5"/>
      <c r="K244" s="5"/>
      <c r="L244" s="5"/>
      <c r="M244" s="5"/>
      <c r="N244" s="5"/>
      <c r="O244" s="5"/>
      <c r="P244" s="5"/>
      <c r="Q244" s="5"/>
      <c r="R244" s="5"/>
    </row>
    <row r="245" spans="7:18" s="36" customFormat="1" x14ac:dyDescent="0.2">
      <c r="G245" s="104"/>
      <c r="J245" s="5"/>
      <c r="K245" s="5"/>
      <c r="L245" s="5"/>
      <c r="M245" s="5"/>
      <c r="N245" s="5"/>
      <c r="O245" s="5"/>
      <c r="P245" s="5"/>
      <c r="Q245" s="5"/>
      <c r="R245" s="5"/>
    </row>
    <row r="246" spans="7:18" s="36" customFormat="1" x14ac:dyDescent="0.2">
      <c r="G246" s="104"/>
      <c r="J246" s="5"/>
      <c r="K246" s="5"/>
      <c r="L246" s="5"/>
      <c r="M246" s="5"/>
      <c r="N246" s="5"/>
      <c r="O246" s="5"/>
      <c r="P246" s="5"/>
      <c r="Q246" s="5"/>
      <c r="R246" s="5"/>
    </row>
    <row r="247" spans="7:18" s="36" customFormat="1" x14ac:dyDescent="0.2">
      <c r="G247" s="104"/>
      <c r="J247" s="5"/>
      <c r="K247" s="5"/>
      <c r="L247" s="5"/>
      <c r="M247" s="5"/>
      <c r="N247" s="5"/>
      <c r="O247" s="5"/>
      <c r="P247" s="5"/>
      <c r="Q247" s="5"/>
      <c r="R247" s="5"/>
    </row>
    <row r="248" spans="7:18" s="36" customFormat="1" x14ac:dyDescent="0.2">
      <c r="G248" s="104"/>
      <c r="J248" s="5"/>
      <c r="K248" s="5"/>
      <c r="L248" s="5"/>
      <c r="M248" s="5"/>
      <c r="N248" s="5"/>
      <c r="O248" s="5"/>
      <c r="P248" s="5"/>
      <c r="Q248" s="5"/>
      <c r="R248" s="5"/>
    </row>
    <row r="249" spans="7:18" s="36" customFormat="1" x14ac:dyDescent="0.2">
      <c r="G249" s="104"/>
      <c r="J249" s="5"/>
      <c r="K249" s="5"/>
      <c r="L249" s="5"/>
      <c r="M249" s="5"/>
      <c r="N249" s="5"/>
      <c r="O249" s="5"/>
      <c r="P249" s="5"/>
      <c r="Q249" s="5"/>
      <c r="R249" s="5"/>
    </row>
    <row r="250" spans="7:18" s="36" customFormat="1" x14ac:dyDescent="0.2">
      <c r="G250" s="104"/>
      <c r="J250" s="5"/>
      <c r="K250" s="5"/>
      <c r="L250" s="5"/>
      <c r="M250" s="5"/>
      <c r="N250" s="5"/>
      <c r="O250" s="5"/>
      <c r="P250" s="5"/>
      <c r="Q250" s="5"/>
      <c r="R250" s="5"/>
    </row>
    <row r="251" spans="7:18" s="36" customFormat="1" x14ac:dyDescent="0.2">
      <c r="G251" s="104"/>
      <c r="J251" s="5"/>
      <c r="K251" s="5"/>
      <c r="L251" s="5"/>
      <c r="M251" s="5"/>
      <c r="N251" s="5"/>
      <c r="O251" s="5"/>
      <c r="P251" s="5"/>
      <c r="Q251" s="5"/>
      <c r="R251" s="5"/>
    </row>
    <row r="252" spans="7:18" s="36" customFormat="1" x14ac:dyDescent="0.2">
      <c r="G252" s="104"/>
      <c r="J252" s="5"/>
      <c r="K252" s="5"/>
      <c r="L252" s="5"/>
      <c r="M252" s="5"/>
      <c r="N252" s="5"/>
      <c r="O252" s="5"/>
      <c r="P252" s="5"/>
      <c r="Q252" s="5"/>
      <c r="R252" s="5"/>
    </row>
    <row r="253" spans="7:18" s="36" customFormat="1" x14ac:dyDescent="0.2">
      <c r="G253" s="104"/>
      <c r="J253" s="5"/>
      <c r="K253" s="5"/>
      <c r="L253" s="5"/>
      <c r="M253" s="5"/>
      <c r="N253" s="5"/>
      <c r="O253" s="5"/>
      <c r="P253" s="5"/>
      <c r="Q253" s="5"/>
      <c r="R253" s="5"/>
    </row>
    <row r="254" spans="7:18" s="36" customFormat="1" x14ac:dyDescent="0.2">
      <c r="G254" s="104"/>
      <c r="J254" s="5"/>
      <c r="K254" s="5"/>
      <c r="L254" s="5"/>
      <c r="M254" s="5"/>
      <c r="N254" s="5"/>
      <c r="O254" s="5"/>
      <c r="P254" s="5"/>
      <c r="Q254" s="5"/>
      <c r="R254" s="5"/>
    </row>
    <row r="255" spans="7:18" s="36" customFormat="1" x14ac:dyDescent="0.2">
      <c r="G255" s="104"/>
      <c r="J255" s="5"/>
      <c r="K255" s="5"/>
      <c r="L255" s="5"/>
      <c r="M255" s="5"/>
      <c r="N255" s="5"/>
      <c r="O255" s="5"/>
      <c r="P255" s="5"/>
      <c r="Q255" s="5"/>
      <c r="R255" s="5"/>
    </row>
    <row r="256" spans="7:18" s="36" customFormat="1" x14ac:dyDescent="0.2">
      <c r="G256" s="104"/>
      <c r="J256" s="5"/>
      <c r="K256" s="5"/>
      <c r="L256" s="5"/>
      <c r="M256" s="5"/>
      <c r="N256" s="5"/>
      <c r="O256" s="5"/>
      <c r="P256" s="5"/>
      <c r="Q256" s="5"/>
      <c r="R256" s="5"/>
    </row>
    <row r="257" spans="7:18" s="36" customFormat="1" x14ac:dyDescent="0.2">
      <c r="G257" s="104"/>
      <c r="J257" s="5"/>
      <c r="K257" s="5"/>
      <c r="L257" s="5"/>
      <c r="M257" s="5"/>
      <c r="N257" s="5"/>
      <c r="O257" s="5"/>
      <c r="P257" s="5"/>
      <c r="Q257" s="5"/>
      <c r="R257" s="5"/>
    </row>
    <row r="258" spans="7:18" s="36" customFormat="1" x14ac:dyDescent="0.2">
      <c r="G258" s="104"/>
      <c r="J258" s="5"/>
      <c r="K258" s="5"/>
      <c r="L258" s="5"/>
      <c r="M258" s="5"/>
      <c r="N258" s="5"/>
      <c r="O258" s="5"/>
      <c r="P258" s="5"/>
      <c r="Q258" s="5"/>
      <c r="R258" s="5"/>
    </row>
    <row r="259" spans="7:18" s="36" customFormat="1" x14ac:dyDescent="0.2">
      <c r="G259" s="104"/>
      <c r="J259" s="5"/>
      <c r="K259" s="5"/>
      <c r="L259" s="5"/>
      <c r="M259" s="5"/>
      <c r="N259" s="5"/>
      <c r="O259" s="5"/>
      <c r="P259" s="5"/>
      <c r="Q259" s="5"/>
      <c r="R259" s="5"/>
    </row>
    <row r="260" spans="7:18" s="36" customFormat="1" x14ac:dyDescent="0.2">
      <c r="G260" s="104"/>
      <c r="J260" s="5"/>
      <c r="K260" s="5"/>
      <c r="L260" s="5"/>
      <c r="M260" s="5"/>
      <c r="N260" s="5"/>
      <c r="O260" s="5"/>
      <c r="P260" s="5"/>
      <c r="Q260" s="5"/>
      <c r="R260" s="5"/>
    </row>
    <row r="261" spans="7:18" s="36" customFormat="1" x14ac:dyDescent="0.2">
      <c r="G261" s="104"/>
      <c r="J261" s="5"/>
      <c r="K261" s="5"/>
      <c r="L261" s="5"/>
      <c r="M261" s="5"/>
      <c r="N261" s="5"/>
      <c r="O261" s="5"/>
      <c r="P261" s="5"/>
      <c r="Q261" s="5"/>
      <c r="R261" s="5"/>
    </row>
    <row r="262" spans="7:18" s="36" customFormat="1" x14ac:dyDescent="0.2">
      <c r="G262" s="104"/>
      <c r="J262" s="5"/>
      <c r="K262" s="5"/>
      <c r="L262" s="5"/>
      <c r="M262" s="5"/>
      <c r="N262" s="5"/>
      <c r="O262" s="5"/>
      <c r="P262" s="5"/>
      <c r="Q262" s="5"/>
      <c r="R262" s="5"/>
    </row>
    <row r="263" spans="7:18" s="36" customFormat="1" x14ac:dyDescent="0.2">
      <c r="G263" s="104"/>
      <c r="J263" s="5"/>
      <c r="K263" s="5"/>
      <c r="L263" s="5"/>
      <c r="M263" s="5"/>
      <c r="N263" s="5"/>
      <c r="O263" s="5"/>
      <c r="P263" s="5"/>
      <c r="Q263" s="5"/>
      <c r="R263" s="5"/>
    </row>
    <row r="264" spans="7:18" s="36" customFormat="1" x14ac:dyDescent="0.2">
      <c r="G264" s="104"/>
      <c r="J264" s="5"/>
      <c r="K264" s="5"/>
      <c r="L264" s="5"/>
      <c r="M264" s="5"/>
      <c r="N264" s="5"/>
      <c r="O264" s="5"/>
      <c r="P264" s="5"/>
      <c r="Q264" s="5"/>
      <c r="R264" s="5"/>
    </row>
    <row r="265" spans="7:18" s="36" customFormat="1" x14ac:dyDescent="0.2">
      <c r="G265" s="104"/>
      <c r="J265" s="5"/>
      <c r="K265" s="5"/>
      <c r="L265" s="5"/>
      <c r="M265" s="5"/>
      <c r="N265" s="5"/>
      <c r="O265" s="5"/>
      <c r="P265" s="5"/>
      <c r="Q265" s="5"/>
      <c r="R265" s="5"/>
    </row>
    <row r="266" spans="7:18" s="36" customFormat="1" x14ac:dyDescent="0.2">
      <c r="G266" s="104"/>
      <c r="J266" s="5"/>
      <c r="K266" s="5"/>
      <c r="L266" s="5"/>
      <c r="M266" s="5"/>
      <c r="N266" s="5"/>
      <c r="O266" s="5"/>
      <c r="P266" s="5"/>
      <c r="Q266" s="5"/>
      <c r="R266" s="5"/>
    </row>
    <row r="267" spans="7:18" s="36" customFormat="1" x14ac:dyDescent="0.2">
      <c r="G267" s="104"/>
      <c r="J267" s="5"/>
      <c r="K267" s="5"/>
      <c r="L267" s="5"/>
      <c r="M267" s="5"/>
      <c r="N267" s="5"/>
      <c r="O267" s="5"/>
      <c r="P267" s="5"/>
      <c r="Q267" s="5"/>
      <c r="R267" s="5"/>
    </row>
    <row r="268" spans="7:18" s="36" customFormat="1" x14ac:dyDescent="0.2">
      <c r="G268" s="104"/>
      <c r="J268" s="5"/>
      <c r="K268" s="5"/>
      <c r="L268" s="5"/>
      <c r="M268" s="5"/>
      <c r="N268" s="5"/>
      <c r="O268" s="5"/>
      <c r="P268" s="5"/>
      <c r="Q268" s="5"/>
      <c r="R268" s="5"/>
    </row>
    <row r="269" spans="7:18" s="36" customFormat="1" x14ac:dyDescent="0.2">
      <c r="G269" s="104"/>
      <c r="J269" s="5"/>
      <c r="K269" s="5"/>
      <c r="L269" s="5"/>
      <c r="M269" s="5"/>
      <c r="N269" s="5"/>
      <c r="O269" s="5"/>
      <c r="P269" s="5"/>
      <c r="Q269" s="5"/>
      <c r="R269" s="5"/>
    </row>
    <row r="270" spans="7:18" s="36" customFormat="1" x14ac:dyDescent="0.2">
      <c r="G270" s="104"/>
      <c r="J270" s="5"/>
      <c r="K270" s="5"/>
      <c r="L270" s="5"/>
      <c r="M270" s="5"/>
      <c r="N270" s="5"/>
      <c r="O270" s="5"/>
      <c r="P270" s="5"/>
      <c r="Q270" s="5"/>
      <c r="R270" s="5"/>
    </row>
    <row r="271" spans="7:18" s="36" customFormat="1" x14ac:dyDescent="0.2">
      <c r="G271" s="104"/>
      <c r="J271" s="5"/>
      <c r="K271" s="5"/>
      <c r="L271" s="5"/>
      <c r="M271" s="5"/>
      <c r="N271" s="5"/>
      <c r="O271" s="5"/>
      <c r="P271" s="5"/>
      <c r="Q271" s="5"/>
      <c r="R271" s="5"/>
    </row>
    <row r="272" spans="7:18" s="36" customFormat="1" x14ac:dyDescent="0.2">
      <c r="G272" s="104"/>
      <c r="J272" s="5"/>
      <c r="K272" s="5"/>
      <c r="L272" s="5"/>
      <c r="M272" s="5"/>
      <c r="N272" s="5"/>
      <c r="O272" s="5"/>
      <c r="P272" s="5"/>
      <c r="Q272" s="5"/>
      <c r="R272" s="5"/>
    </row>
    <row r="273" spans="7:18" s="36" customFormat="1" x14ac:dyDescent="0.2">
      <c r="G273" s="104"/>
      <c r="J273" s="5"/>
      <c r="K273" s="5"/>
      <c r="L273" s="5"/>
      <c r="M273" s="5"/>
      <c r="N273" s="5"/>
      <c r="O273" s="5"/>
      <c r="P273" s="5"/>
      <c r="Q273" s="5"/>
      <c r="R273" s="5"/>
    </row>
    <row r="274" spans="7:18" s="36" customFormat="1" x14ac:dyDescent="0.2">
      <c r="G274" s="104"/>
      <c r="J274" s="5"/>
      <c r="K274" s="5"/>
      <c r="L274" s="5"/>
      <c r="M274" s="5"/>
      <c r="N274" s="5"/>
      <c r="O274" s="5"/>
      <c r="P274" s="5"/>
      <c r="Q274" s="5"/>
      <c r="R274" s="5"/>
    </row>
    <row r="275" spans="7:18" s="36" customFormat="1" x14ac:dyDescent="0.2">
      <c r="G275" s="104"/>
      <c r="J275" s="5"/>
      <c r="K275" s="5"/>
      <c r="L275" s="5"/>
      <c r="M275" s="5"/>
      <c r="N275" s="5"/>
      <c r="O275" s="5"/>
      <c r="P275" s="5"/>
      <c r="Q275" s="5"/>
      <c r="R275" s="5"/>
    </row>
    <row r="276" spans="7:18" s="36" customFormat="1" x14ac:dyDescent="0.2">
      <c r="G276" s="104"/>
      <c r="J276" s="5"/>
      <c r="K276" s="5"/>
      <c r="L276" s="5"/>
      <c r="M276" s="5"/>
      <c r="N276" s="5"/>
      <c r="O276" s="5"/>
      <c r="P276" s="5"/>
      <c r="Q276" s="5"/>
      <c r="R276" s="5"/>
    </row>
    <row r="277" spans="7:18" s="36" customFormat="1" x14ac:dyDescent="0.2">
      <c r="G277" s="104"/>
      <c r="J277" s="5"/>
      <c r="K277" s="5"/>
      <c r="L277" s="5"/>
      <c r="M277" s="5"/>
      <c r="N277" s="5"/>
      <c r="O277" s="5"/>
      <c r="P277" s="5"/>
      <c r="Q277" s="5"/>
      <c r="R277" s="5"/>
    </row>
    <row r="278" spans="7:18" s="36" customFormat="1" x14ac:dyDescent="0.2">
      <c r="G278" s="104"/>
      <c r="J278" s="5"/>
      <c r="K278" s="5"/>
      <c r="L278" s="5"/>
      <c r="M278" s="5"/>
      <c r="N278" s="5"/>
      <c r="O278" s="5"/>
      <c r="P278" s="5"/>
      <c r="Q278" s="5"/>
      <c r="R278" s="5"/>
    </row>
    <row r="279" spans="7:18" s="36" customFormat="1" x14ac:dyDescent="0.2">
      <c r="G279" s="104"/>
      <c r="J279" s="5"/>
      <c r="K279" s="5"/>
      <c r="L279" s="5"/>
      <c r="M279" s="5"/>
      <c r="N279" s="5"/>
      <c r="O279" s="5"/>
      <c r="P279" s="5"/>
      <c r="Q279" s="5"/>
      <c r="R279" s="5"/>
    </row>
    <row r="280" spans="7:18" s="36" customFormat="1" x14ac:dyDescent="0.2">
      <c r="G280" s="104"/>
      <c r="J280" s="5"/>
      <c r="K280" s="5"/>
      <c r="L280" s="5"/>
      <c r="M280" s="5"/>
      <c r="N280" s="5"/>
      <c r="O280" s="5"/>
      <c r="P280" s="5"/>
      <c r="Q280" s="5"/>
      <c r="R280" s="5"/>
    </row>
    <row r="281" spans="7:18" s="36" customFormat="1" x14ac:dyDescent="0.2">
      <c r="G281" s="104"/>
      <c r="J281" s="5"/>
      <c r="K281" s="5"/>
      <c r="L281" s="5"/>
      <c r="M281" s="5"/>
      <c r="N281" s="5"/>
      <c r="O281" s="5"/>
      <c r="P281" s="5"/>
      <c r="Q281" s="5"/>
      <c r="R281" s="5"/>
    </row>
    <row r="282" spans="7:18" s="36" customFormat="1" x14ac:dyDescent="0.2">
      <c r="G282" s="104"/>
      <c r="J282" s="5"/>
      <c r="K282" s="5"/>
      <c r="L282" s="5"/>
      <c r="M282" s="5"/>
      <c r="N282" s="5"/>
      <c r="O282" s="5"/>
      <c r="P282" s="5"/>
      <c r="Q282" s="5"/>
      <c r="R282" s="5"/>
    </row>
    <row r="283" spans="7:18" s="36" customFormat="1" x14ac:dyDescent="0.2">
      <c r="G283" s="104"/>
      <c r="J283" s="5"/>
      <c r="K283" s="5"/>
      <c r="L283" s="5"/>
      <c r="M283" s="5"/>
      <c r="N283" s="5"/>
      <c r="O283" s="5"/>
      <c r="P283" s="5"/>
      <c r="Q283" s="5"/>
      <c r="R283" s="5"/>
    </row>
    <row r="284" spans="7:18" s="36" customFormat="1" x14ac:dyDescent="0.2">
      <c r="G284" s="104"/>
      <c r="J284" s="5"/>
      <c r="K284" s="5"/>
      <c r="L284" s="5"/>
      <c r="M284" s="5"/>
      <c r="N284" s="5"/>
      <c r="O284" s="5"/>
      <c r="P284" s="5"/>
      <c r="Q284" s="5"/>
      <c r="R284" s="5"/>
    </row>
    <row r="285" spans="7:18" s="36" customFormat="1" x14ac:dyDescent="0.2">
      <c r="G285" s="104"/>
      <c r="J285" s="5"/>
      <c r="K285" s="5"/>
      <c r="L285" s="5"/>
      <c r="M285" s="5"/>
      <c r="N285" s="5"/>
      <c r="O285" s="5"/>
      <c r="P285" s="5"/>
      <c r="Q285" s="5"/>
      <c r="R285" s="5"/>
    </row>
    <row r="286" spans="7:18" s="36" customFormat="1" x14ac:dyDescent="0.2">
      <c r="G286" s="104"/>
      <c r="J286" s="5"/>
      <c r="K286" s="5"/>
      <c r="L286" s="5"/>
      <c r="M286" s="5"/>
      <c r="N286" s="5"/>
      <c r="O286" s="5"/>
      <c r="P286" s="5"/>
      <c r="Q286" s="5"/>
      <c r="R286" s="5"/>
    </row>
    <row r="287" spans="7:18" s="36" customFormat="1" x14ac:dyDescent="0.2">
      <c r="G287" s="104"/>
      <c r="J287" s="5"/>
      <c r="K287" s="5"/>
      <c r="L287" s="5"/>
      <c r="M287" s="5"/>
      <c r="N287" s="5"/>
      <c r="O287" s="5"/>
      <c r="P287" s="5"/>
      <c r="Q287" s="5"/>
      <c r="R287" s="5"/>
    </row>
    <row r="288" spans="7:18" s="36" customFormat="1" x14ac:dyDescent="0.2">
      <c r="G288" s="104"/>
      <c r="J288" s="5"/>
      <c r="K288" s="5"/>
      <c r="L288" s="5"/>
      <c r="M288" s="5"/>
      <c r="N288" s="5"/>
      <c r="O288" s="5"/>
      <c r="P288" s="5"/>
      <c r="Q288" s="5"/>
      <c r="R288" s="5"/>
    </row>
    <row r="289" spans="7:18" s="36" customFormat="1" x14ac:dyDescent="0.2">
      <c r="G289" s="104"/>
      <c r="J289" s="5"/>
      <c r="K289" s="5"/>
      <c r="L289" s="5"/>
      <c r="M289" s="5"/>
      <c r="N289" s="5"/>
      <c r="O289" s="5"/>
      <c r="P289" s="5"/>
      <c r="Q289" s="5"/>
      <c r="R289" s="5"/>
    </row>
    <row r="290" spans="7:18" s="36" customFormat="1" x14ac:dyDescent="0.2">
      <c r="G290" s="104"/>
      <c r="J290" s="5"/>
      <c r="K290" s="5"/>
      <c r="L290" s="5"/>
      <c r="M290" s="5"/>
      <c r="N290" s="5"/>
      <c r="O290" s="5"/>
      <c r="P290" s="5"/>
      <c r="Q290" s="5"/>
      <c r="R290" s="5"/>
    </row>
    <row r="291" spans="7:18" s="36" customFormat="1" x14ac:dyDescent="0.2">
      <c r="G291" s="104"/>
      <c r="J291" s="5"/>
      <c r="K291" s="5"/>
      <c r="L291" s="5"/>
      <c r="M291" s="5"/>
      <c r="N291" s="5"/>
      <c r="O291" s="5"/>
      <c r="P291" s="5"/>
      <c r="Q291" s="5"/>
      <c r="R291" s="5"/>
    </row>
    <row r="292" spans="7:18" s="36" customFormat="1" x14ac:dyDescent="0.2">
      <c r="G292" s="104"/>
      <c r="J292" s="5"/>
      <c r="K292" s="5"/>
      <c r="L292" s="5"/>
      <c r="M292" s="5"/>
      <c r="N292" s="5"/>
      <c r="O292" s="5"/>
      <c r="P292" s="5"/>
      <c r="Q292" s="5"/>
      <c r="R292" s="5"/>
    </row>
    <row r="293" spans="7:18" s="36" customFormat="1" x14ac:dyDescent="0.2">
      <c r="G293" s="104"/>
      <c r="J293" s="5"/>
      <c r="K293" s="5"/>
      <c r="L293" s="5"/>
      <c r="M293" s="5"/>
      <c r="N293" s="5"/>
      <c r="O293" s="5"/>
      <c r="P293" s="5"/>
      <c r="Q293" s="5"/>
      <c r="R293" s="5"/>
    </row>
    <row r="294" spans="7:18" s="36" customFormat="1" x14ac:dyDescent="0.2">
      <c r="G294" s="104"/>
      <c r="J294" s="5"/>
      <c r="K294" s="5"/>
      <c r="L294" s="5"/>
      <c r="M294" s="5"/>
      <c r="N294" s="5"/>
      <c r="O294" s="5"/>
      <c r="P294" s="5"/>
      <c r="Q294" s="5"/>
      <c r="R294" s="5"/>
    </row>
    <row r="295" spans="7:18" s="36" customFormat="1" x14ac:dyDescent="0.2">
      <c r="G295" s="104"/>
      <c r="J295" s="5"/>
      <c r="K295" s="5"/>
      <c r="L295" s="5"/>
      <c r="M295" s="5"/>
      <c r="N295" s="5"/>
      <c r="O295" s="5"/>
      <c r="P295" s="5"/>
      <c r="Q295" s="5"/>
      <c r="R295" s="5"/>
    </row>
    <row r="296" spans="7:18" s="36" customFormat="1" x14ac:dyDescent="0.2">
      <c r="G296" s="104"/>
      <c r="J296" s="5"/>
      <c r="K296" s="5"/>
      <c r="L296" s="5"/>
      <c r="M296" s="5"/>
      <c r="N296" s="5"/>
      <c r="O296" s="5"/>
      <c r="P296" s="5"/>
      <c r="Q296" s="5"/>
      <c r="R296" s="5"/>
    </row>
    <row r="297" spans="7:18" s="36" customFormat="1" x14ac:dyDescent="0.2">
      <c r="G297" s="104"/>
      <c r="J297" s="5"/>
      <c r="K297" s="5"/>
      <c r="L297" s="5"/>
      <c r="M297" s="5"/>
      <c r="N297" s="5"/>
      <c r="O297" s="5"/>
      <c r="P297" s="5"/>
      <c r="Q297" s="5"/>
      <c r="R297" s="5"/>
    </row>
    <row r="298" spans="7:18" s="36" customFormat="1" x14ac:dyDescent="0.2">
      <c r="G298" s="104"/>
      <c r="J298" s="5"/>
      <c r="K298" s="5"/>
      <c r="L298" s="5"/>
      <c r="M298" s="5"/>
      <c r="N298" s="5"/>
      <c r="O298" s="5"/>
      <c r="P298" s="5"/>
      <c r="Q298" s="5"/>
      <c r="R298" s="5"/>
    </row>
    <row r="299" spans="7:18" s="36" customFormat="1" x14ac:dyDescent="0.2">
      <c r="G299" s="104"/>
      <c r="J299" s="5"/>
      <c r="K299" s="5"/>
      <c r="L299" s="5"/>
      <c r="M299" s="5"/>
      <c r="N299" s="5"/>
      <c r="O299" s="5"/>
      <c r="P299" s="5"/>
      <c r="Q299" s="5"/>
      <c r="R299" s="5"/>
    </row>
    <row r="300" spans="7:18" s="36" customFormat="1" x14ac:dyDescent="0.2">
      <c r="G300" s="104"/>
      <c r="J300" s="5"/>
      <c r="K300" s="5"/>
      <c r="L300" s="5"/>
      <c r="M300" s="5"/>
      <c r="N300" s="5"/>
      <c r="O300" s="5"/>
      <c r="P300" s="5"/>
      <c r="Q300" s="5"/>
      <c r="R300" s="5"/>
    </row>
    <row r="301" spans="7:18" s="36" customFormat="1" x14ac:dyDescent="0.2">
      <c r="G301" s="104"/>
      <c r="J301" s="5"/>
      <c r="K301" s="5"/>
      <c r="L301" s="5"/>
      <c r="M301" s="5"/>
      <c r="N301" s="5"/>
      <c r="O301" s="5"/>
      <c r="P301" s="5"/>
      <c r="Q301" s="5"/>
      <c r="R301" s="5"/>
    </row>
    <row r="302" spans="7:18" s="36" customFormat="1" x14ac:dyDescent="0.2">
      <c r="G302" s="104"/>
      <c r="J302" s="5"/>
      <c r="K302" s="5"/>
      <c r="L302" s="5"/>
      <c r="M302" s="5"/>
      <c r="N302" s="5"/>
      <c r="O302" s="5"/>
      <c r="P302" s="5"/>
      <c r="Q302" s="5"/>
      <c r="R302" s="5"/>
    </row>
    <row r="303" spans="7:18" s="36" customFormat="1" x14ac:dyDescent="0.2">
      <c r="G303" s="104"/>
      <c r="J303" s="5"/>
      <c r="K303" s="5"/>
      <c r="L303" s="5"/>
      <c r="M303" s="5"/>
      <c r="N303" s="5"/>
      <c r="O303" s="5"/>
      <c r="P303" s="5"/>
      <c r="Q303" s="5"/>
      <c r="R303" s="5"/>
    </row>
    <row r="304" spans="7:18" s="36" customFormat="1" x14ac:dyDescent="0.2">
      <c r="G304" s="104"/>
      <c r="J304" s="5"/>
      <c r="K304" s="5"/>
      <c r="L304" s="5"/>
      <c r="M304" s="5"/>
      <c r="N304" s="5"/>
      <c r="O304" s="5"/>
      <c r="P304" s="5"/>
      <c r="Q304" s="5"/>
      <c r="R304" s="5"/>
    </row>
    <row r="305" spans="7:18" s="36" customFormat="1" x14ac:dyDescent="0.2">
      <c r="G305" s="104"/>
      <c r="J305" s="5"/>
      <c r="K305" s="5"/>
      <c r="L305" s="5"/>
      <c r="M305" s="5"/>
      <c r="N305" s="5"/>
      <c r="O305" s="5"/>
      <c r="P305" s="5"/>
      <c r="Q305" s="5"/>
      <c r="R305" s="5"/>
    </row>
    <row r="306" spans="7:18" s="36" customFormat="1" x14ac:dyDescent="0.2">
      <c r="G306" s="104"/>
      <c r="J306" s="5"/>
      <c r="K306" s="5"/>
      <c r="L306" s="5"/>
      <c r="M306" s="5"/>
      <c r="N306" s="5"/>
      <c r="O306" s="5"/>
      <c r="P306" s="5"/>
      <c r="Q306" s="5"/>
      <c r="R306" s="5"/>
    </row>
    <row r="307" spans="7:18" s="36" customFormat="1" x14ac:dyDescent="0.2">
      <c r="G307" s="104"/>
      <c r="J307" s="5"/>
      <c r="K307" s="5"/>
      <c r="L307" s="5"/>
      <c r="M307" s="5"/>
      <c r="N307" s="5"/>
      <c r="O307" s="5"/>
      <c r="P307" s="5"/>
      <c r="Q307" s="5"/>
      <c r="R307" s="5"/>
    </row>
    <row r="308" spans="7:18" s="36" customFormat="1" x14ac:dyDescent="0.2">
      <c r="G308" s="104"/>
      <c r="J308" s="5"/>
      <c r="K308" s="5"/>
      <c r="L308" s="5"/>
      <c r="M308" s="5"/>
      <c r="N308" s="5"/>
      <c r="O308" s="5"/>
      <c r="P308" s="5"/>
      <c r="Q308" s="5"/>
      <c r="R308" s="5"/>
    </row>
    <row r="309" spans="7:18" s="36" customFormat="1" x14ac:dyDescent="0.2">
      <c r="G309" s="104"/>
      <c r="J309" s="5"/>
      <c r="K309" s="5"/>
      <c r="L309" s="5"/>
      <c r="M309" s="5"/>
      <c r="N309" s="5"/>
      <c r="O309" s="5"/>
      <c r="P309" s="5"/>
      <c r="Q309" s="5"/>
      <c r="R309" s="5"/>
    </row>
    <row r="310" spans="7:18" s="36" customFormat="1" x14ac:dyDescent="0.2">
      <c r="G310" s="104"/>
      <c r="J310" s="5"/>
      <c r="K310" s="5"/>
      <c r="L310" s="5"/>
      <c r="M310" s="5"/>
      <c r="N310" s="5"/>
      <c r="O310" s="5"/>
      <c r="P310" s="5"/>
      <c r="Q310" s="5"/>
      <c r="R310" s="5"/>
    </row>
    <row r="311" spans="7:18" s="36" customFormat="1" x14ac:dyDescent="0.2">
      <c r="G311" s="104"/>
      <c r="J311" s="5"/>
      <c r="K311" s="5"/>
      <c r="L311" s="5"/>
      <c r="M311" s="5"/>
      <c r="N311" s="5"/>
      <c r="O311" s="5"/>
      <c r="P311" s="5"/>
      <c r="Q311" s="5"/>
      <c r="R311" s="5"/>
    </row>
    <row r="312" spans="7:18" s="36" customFormat="1" x14ac:dyDescent="0.2">
      <c r="G312" s="104"/>
      <c r="J312" s="5"/>
      <c r="K312" s="5"/>
      <c r="L312" s="5"/>
      <c r="M312" s="5"/>
      <c r="N312" s="5"/>
      <c r="O312" s="5"/>
      <c r="P312" s="5"/>
      <c r="Q312" s="5"/>
      <c r="R312" s="5"/>
    </row>
    <row r="313" spans="7:18" s="36" customFormat="1" x14ac:dyDescent="0.2">
      <c r="G313" s="104"/>
      <c r="J313" s="5"/>
      <c r="K313" s="5"/>
      <c r="L313" s="5"/>
      <c r="M313" s="5"/>
      <c r="N313" s="5"/>
      <c r="O313" s="5"/>
      <c r="P313" s="5"/>
      <c r="Q313" s="5"/>
      <c r="R313" s="5"/>
    </row>
    <row r="314" spans="7:18" s="36" customFormat="1" x14ac:dyDescent="0.2">
      <c r="G314" s="104"/>
      <c r="J314" s="5"/>
      <c r="K314" s="5"/>
      <c r="L314" s="5"/>
      <c r="M314" s="5"/>
      <c r="N314" s="5"/>
      <c r="O314" s="5"/>
      <c r="P314" s="5"/>
      <c r="Q314" s="5"/>
      <c r="R314" s="5"/>
    </row>
    <row r="315" spans="7:18" s="36" customFormat="1" x14ac:dyDescent="0.2">
      <c r="G315" s="104"/>
      <c r="J315" s="5"/>
      <c r="K315" s="5"/>
      <c r="L315" s="5"/>
      <c r="M315" s="5"/>
      <c r="N315" s="5"/>
      <c r="O315" s="5"/>
      <c r="P315" s="5"/>
      <c r="Q315" s="5"/>
      <c r="R315" s="5"/>
    </row>
    <row r="316" spans="7:18" s="36" customFormat="1" x14ac:dyDescent="0.2">
      <c r="G316" s="104"/>
      <c r="J316" s="5"/>
      <c r="K316" s="5"/>
      <c r="L316" s="5"/>
      <c r="M316" s="5"/>
      <c r="N316" s="5"/>
      <c r="O316" s="5"/>
      <c r="P316" s="5"/>
      <c r="Q316" s="5"/>
      <c r="R316" s="5"/>
    </row>
    <row r="317" spans="7:18" s="36" customFormat="1" x14ac:dyDescent="0.2">
      <c r="G317" s="104"/>
      <c r="J317" s="5"/>
      <c r="K317" s="5"/>
      <c r="L317" s="5"/>
      <c r="M317" s="5"/>
      <c r="N317" s="5"/>
      <c r="O317" s="5"/>
      <c r="P317" s="5"/>
      <c r="Q317" s="5"/>
      <c r="R317" s="5"/>
    </row>
    <row r="318" spans="7:18" s="36" customFormat="1" x14ac:dyDescent="0.2">
      <c r="G318" s="104"/>
      <c r="J318" s="5"/>
      <c r="K318" s="5"/>
      <c r="L318" s="5"/>
      <c r="M318" s="5"/>
      <c r="N318" s="5"/>
      <c r="O318" s="5"/>
      <c r="P318" s="5"/>
      <c r="Q318" s="5"/>
      <c r="R318" s="5"/>
    </row>
    <row r="319" spans="7:18" s="36" customFormat="1" x14ac:dyDescent="0.2">
      <c r="G319" s="104"/>
      <c r="J319" s="5"/>
      <c r="K319" s="5"/>
      <c r="L319" s="5"/>
      <c r="M319" s="5"/>
      <c r="N319" s="5"/>
      <c r="O319" s="5"/>
      <c r="P319" s="5"/>
      <c r="Q319" s="5"/>
      <c r="R319" s="5"/>
    </row>
    <row r="320" spans="7:18" s="36" customFormat="1" x14ac:dyDescent="0.2">
      <c r="G320" s="104"/>
      <c r="J320" s="5"/>
      <c r="K320" s="5"/>
      <c r="L320" s="5"/>
      <c r="M320" s="5"/>
      <c r="N320" s="5"/>
      <c r="O320" s="5"/>
      <c r="P320" s="5"/>
      <c r="Q320" s="5"/>
      <c r="R320" s="5"/>
    </row>
    <row r="321" spans="7:18" s="36" customFormat="1" x14ac:dyDescent="0.2">
      <c r="G321" s="104"/>
      <c r="J321" s="5"/>
      <c r="K321" s="5"/>
      <c r="L321" s="5"/>
      <c r="M321" s="5"/>
      <c r="N321" s="5"/>
      <c r="O321" s="5"/>
      <c r="P321" s="5"/>
      <c r="Q321" s="5"/>
      <c r="R321" s="5"/>
    </row>
    <row r="322" spans="7:18" s="36" customFormat="1" x14ac:dyDescent="0.2">
      <c r="G322" s="104"/>
      <c r="J322" s="5"/>
      <c r="K322" s="5"/>
      <c r="L322" s="5"/>
      <c r="M322" s="5"/>
      <c r="N322" s="5"/>
      <c r="O322" s="5"/>
      <c r="P322" s="5"/>
      <c r="Q322" s="5"/>
      <c r="R322" s="5"/>
    </row>
    <row r="323" spans="7:18" s="36" customFormat="1" x14ac:dyDescent="0.2">
      <c r="G323" s="104"/>
      <c r="J323" s="5"/>
      <c r="K323" s="5"/>
      <c r="L323" s="5"/>
      <c r="M323" s="5"/>
      <c r="N323" s="5"/>
      <c r="O323" s="5"/>
      <c r="P323" s="5"/>
      <c r="Q323" s="5"/>
      <c r="R323" s="5"/>
    </row>
    <row r="324" spans="7:18" s="36" customFormat="1" x14ac:dyDescent="0.2">
      <c r="G324" s="104"/>
      <c r="J324" s="5"/>
      <c r="K324" s="5"/>
      <c r="L324" s="5"/>
      <c r="M324" s="5"/>
      <c r="N324" s="5"/>
      <c r="O324" s="5"/>
      <c r="P324" s="5"/>
      <c r="Q324" s="5"/>
      <c r="R324" s="5"/>
    </row>
    <row r="325" spans="7:18" s="36" customFormat="1" x14ac:dyDescent="0.2">
      <c r="G325" s="104"/>
      <c r="J325" s="5"/>
      <c r="K325" s="5"/>
      <c r="L325" s="5"/>
      <c r="M325" s="5"/>
      <c r="N325" s="5"/>
      <c r="O325" s="5"/>
      <c r="P325" s="5"/>
      <c r="Q325" s="5"/>
      <c r="R325" s="5"/>
    </row>
    <row r="326" spans="7:18" s="36" customFormat="1" x14ac:dyDescent="0.2">
      <c r="G326" s="104"/>
      <c r="J326" s="5"/>
      <c r="K326" s="5"/>
      <c r="L326" s="5"/>
      <c r="M326" s="5"/>
      <c r="N326" s="5"/>
      <c r="O326" s="5"/>
      <c r="P326" s="5"/>
      <c r="Q326" s="5"/>
      <c r="R326" s="5"/>
    </row>
    <row r="327" spans="7:18" s="36" customFormat="1" x14ac:dyDescent="0.2">
      <c r="G327" s="104"/>
      <c r="J327" s="5"/>
      <c r="K327" s="5"/>
      <c r="L327" s="5"/>
      <c r="M327" s="5"/>
      <c r="N327" s="5"/>
      <c r="O327" s="5"/>
      <c r="P327" s="5"/>
      <c r="Q327" s="5"/>
      <c r="R327" s="5"/>
    </row>
    <row r="328" spans="7:18" s="36" customFormat="1" x14ac:dyDescent="0.2">
      <c r="G328" s="104"/>
      <c r="J328" s="5"/>
      <c r="K328" s="5"/>
      <c r="L328" s="5"/>
      <c r="M328" s="5"/>
      <c r="N328" s="5"/>
      <c r="O328" s="5"/>
      <c r="P328" s="5"/>
      <c r="Q328" s="5"/>
      <c r="R328" s="5"/>
    </row>
    <row r="329" spans="7:18" s="36" customFormat="1" x14ac:dyDescent="0.2">
      <c r="G329" s="104"/>
      <c r="J329" s="5"/>
      <c r="K329" s="5"/>
      <c r="L329" s="5"/>
      <c r="M329" s="5"/>
      <c r="N329" s="5"/>
      <c r="O329" s="5"/>
      <c r="P329" s="5"/>
      <c r="Q329" s="5"/>
      <c r="R329" s="5"/>
    </row>
    <row r="330" spans="7:18" s="36" customFormat="1" x14ac:dyDescent="0.2">
      <c r="G330" s="104"/>
      <c r="J330" s="5"/>
      <c r="K330" s="5"/>
      <c r="L330" s="5"/>
      <c r="M330" s="5"/>
      <c r="N330" s="5"/>
      <c r="O330" s="5"/>
      <c r="P330" s="5"/>
      <c r="Q330" s="5"/>
      <c r="R330" s="5"/>
    </row>
    <row r="331" spans="7:18" s="36" customFormat="1" x14ac:dyDescent="0.2">
      <c r="G331" s="104"/>
      <c r="J331" s="5"/>
      <c r="K331" s="5"/>
      <c r="L331" s="5"/>
      <c r="M331" s="5"/>
      <c r="N331" s="5"/>
      <c r="O331" s="5"/>
      <c r="P331" s="5"/>
      <c r="Q331" s="5"/>
      <c r="R331" s="5"/>
    </row>
    <row r="332" spans="7:18" s="36" customFormat="1" x14ac:dyDescent="0.2">
      <c r="G332" s="104"/>
      <c r="J332" s="5"/>
      <c r="K332" s="5"/>
      <c r="L332" s="5"/>
      <c r="M332" s="5"/>
      <c r="N332" s="5"/>
      <c r="O332" s="5"/>
      <c r="P332" s="5"/>
      <c r="Q332" s="5"/>
      <c r="R332" s="5"/>
    </row>
    <row r="333" spans="7:18" s="36" customFormat="1" x14ac:dyDescent="0.2">
      <c r="G333" s="104"/>
      <c r="J333" s="5"/>
      <c r="K333" s="5"/>
      <c r="L333" s="5"/>
      <c r="M333" s="5"/>
      <c r="N333" s="5"/>
      <c r="O333" s="5"/>
      <c r="P333" s="5"/>
      <c r="Q333" s="5"/>
      <c r="R333" s="5"/>
    </row>
    <row r="334" spans="7:18" s="36" customFormat="1" x14ac:dyDescent="0.2">
      <c r="G334" s="104"/>
      <c r="J334" s="5"/>
      <c r="K334" s="5"/>
      <c r="L334" s="5"/>
      <c r="M334" s="5"/>
      <c r="N334" s="5"/>
      <c r="O334" s="5"/>
      <c r="P334" s="5"/>
      <c r="Q334" s="5"/>
      <c r="R334" s="5"/>
    </row>
    <row r="335" spans="7:18" s="36" customFormat="1" x14ac:dyDescent="0.2">
      <c r="G335" s="104"/>
      <c r="J335" s="5"/>
      <c r="K335" s="5"/>
      <c r="L335" s="5"/>
      <c r="M335" s="5"/>
      <c r="N335" s="5"/>
      <c r="O335" s="5"/>
      <c r="P335" s="5"/>
      <c r="Q335" s="5"/>
      <c r="R335" s="5"/>
    </row>
    <row r="336" spans="7:18" s="36" customFormat="1" x14ac:dyDescent="0.2">
      <c r="G336" s="104"/>
      <c r="J336" s="5"/>
      <c r="K336" s="5"/>
      <c r="L336" s="5"/>
      <c r="M336" s="5"/>
      <c r="N336" s="5"/>
      <c r="O336" s="5"/>
      <c r="P336" s="5"/>
      <c r="Q336" s="5"/>
      <c r="R336" s="5"/>
    </row>
    <row r="337" spans="7:18" s="36" customFormat="1" x14ac:dyDescent="0.2">
      <c r="G337" s="104"/>
      <c r="J337" s="5"/>
      <c r="K337" s="5"/>
      <c r="L337" s="5"/>
      <c r="M337" s="5"/>
      <c r="N337" s="5"/>
      <c r="O337" s="5"/>
      <c r="P337" s="5"/>
      <c r="Q337" s="5"/>
      <c r="R337" s="5"/>
    </row>
    <row r="338" spans="7:18" s="36" customFormat="1" x14ac:dyDescent="0.2">
      <c r="G338" s="104"/>
      <c r="J338" s="5"/>
      <c r="K338" s="5"/>
      <c r="L338" s="5"/>
      <c r="M338" s="5"/>
      <c r="N338" s="5"/>
      <c r="O338" s="5"/>
      <c r="P338" s="5"/>
      <c r="Q338" s="5"/>
      <c r="R338" s="5"/>
    </row>
    <row r="339" spans="7:18" s="36" customFormat="1" x14ac:dyDescent="0.2">
      <c r="G339" s="104"/>
      <c r="J339" s="5"/>
      <c r="K339" s="5"/>
      <c r="L339" s="5"/>
      <c r="M339" s="5"/>
      <c r="N339" s="5"/>
      <c r="O339" s="5"/>
      <c r="P339" s="5"/>
      <c r="Q339" s="5"/>
      <c r="R339" s="5"/>
    </row>
    <row r="340" spans="7:18" s="36" customFormat="1" x14ac:dyDescent="0.2">
      <c r="G340" s="104"/>
      <c r="J340" s="5"/>
      <c r="K340" s="5"/>
      <c r="L340" s="5"/>
      <c r="M340" s="5"/>
      <c r="N340" s="5"/>
      <c r="O340" s="5"/>
      <c r="P340" s="5"/>
      <c r="Q340" s="5"/>
      <c r="R340" s="5"/>
    </row>
    <row r="341" spans="7:18" s="36" customFormat="1" x14ac:dyDescent="0.2">
      <c r="G341" s="104"/>
      <c r="J341" s="5"/>
      <c r="K341" s="5"/>
      <c r="L341" s="5"/>
      <c r="M341" s="5"/>
      <c r="N341" s="5"/>
      <c r="O341" s="5"/>
      <c r="P341" s="5"/>
      <c r="Q341" s="5"/>
      <c r="R341" s="5"/>
    </row>
    <row r="342" spans="7:18" s="36" customFormat="1" x14ac:dyDescent="0.2">
      <c r="G342" s="104"/>
      <c r="J342" s="5"/>
      <c r="K342" s="5"/>
      <c r="L342" s="5"/>
      <c r="M342" s="5"/>
      <c r="N342" s="5"/>
      <c r="O342" s="5"/>
      <c r="P342" s="5"/>
      <c r="Q342" s="5"/>
      <c r="R342" s="5"/>
    </row>
    <row r="343" spans="7:18" s="36" customFormat="1" x14ac:dyDescent="0.2">
      <c r="G343" s="104"/>
      <c r="J343" s="5"/>
      <c r="K343" s="5"/>
      <c r="L343" s="5"/>
      <c r="M343" s="5"/>
      <c r="N343" s="5"/>
      <c r="O343" s="5"/>
      <c r="P343" s="5"/>
      <c r="Q343" s="5"/>
      <c r="R343" s="5"/>
    </row>
    <row r="344" spans="7:18" s="36" customFormat="1" x14ac:dyDescent="0.2">
      <c r="G344" s="104"/>
      <c r="J344" s="5"/>
      <c r="K344" s="5"/>
      <c r="L344" s="5"/>
      <c r="M344" s="5"/>
      <c r="N344" s="5"/>
      <c r="O344" s="5"/>
      <c r="P344" s="5"/>
      <c r="Q344" s="5"/>
      <c r="R344" s="5"/>
    </row>
    <row r="345" spans="7:18" s="36" customFormat="1" x14ac:dyDescent="0.2">
      <c r="G345" s="104"/>
      <c r="J345" s="5"/>
      <c r="K345" s="5"/>
      <c r="L345" s="5"/>
      <c r="M345" s="5"/>
      <c r="N345" s="5"/>
      <c r="O345" s="5"/>
      <c r="P345" s="5"/>
      <c r="Q345" s="5"/>
      <c r="R345" s="5"/>
    </row>
    <row r="346" spans="7:18" s="36" customFormat="1" x14ac:dyDescent="0.2">
      <c r="G346" s="104"/>
      <c r="J346" s="5"/>
      <c r="K346" s="5"/>
      <c r="L346" s="5"/>
      <c r="M346" s="5"/>
      <c r="N346" s="5"/>
      <c r="O346" s="5"/>
      <c r="P346" s="5"/>
      <c r="Q346" s="5"/>
      <c r="R346" s="5"/>
    </row>
    <row r="347" spans="7:18" s="36" customFormat="1" x14ac:dyDescent="0.2">
      <c r="G347" s="104"/>
      <c r="J347" s="5"/>
      <c r="K347" s="5"/>
      <c r="L347" s="5"/>
      <c r="M347" s="5"/>
      <c r="N347" s="5"/>
      <c r="O347" s="5"/>
      <c r="P347" s="5"/>
      <c r="Q347" s="5"/>
      <c r="R347" s="5"/>
    </row>
    <row r="348" spans="7:18" s="36" customFormat="1" x14ac:dyDescent="0.2">
      <c r="G348" s="104"/>
      <c r="J348" s="5"/>
      <c r="K348" s="5"/>
      <c r="L348" s="5"/>
      <c r="M348" s="5"/>
      <c r="N348" s="5"/>
      <c r="O348" s="5"/>
      <c r="P348" s="5"/>
      <c r="Q348" s="5"/>
      <c r="R348" s="5"/>
    </row>
    <row r="349" spans="7:18" s="36" customFormat="1" x14ac:dyDescent="0.2">
      <c r="G349" s="104"/>
      <c r="J349" s="5"/>
      <c r="K349" s="5"/>
      <c r="L349" s="5"/>
      <c r="M349" s="5"/>
      <c r="N349" s="5"/>
      <c r="O349" s="5"/>
      <c r="P349" s="5"/>
      <c r="Q349" s="5"/>
      <c r="R349" s="5"/>
    </row>
    <row r="350" spans="7:18" s="36" customFormat="1" x14ac:dyDescent="0.2">
      <c r="G350" s="104"/>
      <c r="J350" s="5"/>
      <c r="K350" s="5"/>
      <c r="L350" s="5"/>
      <c r="M350" s="5"/>
      <c r="N350" s="5"/>
      <c r="O350" s="5"/>
      <c r="P350" s="5"/>
      <c r="Q350" s="5"/>
      <c r="R350" s="5"/>
    </row>
    <row r="351" spans="7:18" s="36" customFormat="1" x14ac:dyDescent="0.2">
      <c r="G351" s="104"/>
      <c r="J351" s="5"/>
      <c r="K351" s="5"/>
      <c r="L351" s="5"/>
      <c r="M351" s="5"/>
      <c r="N351" s="5"/>
      <c r="O351" s="5"/>
      <c r="P351" s="5"/>
      <c r="Q351" s="5"/>
      <c r="R351" s="5"/>
    </row>
    <row r="352" spans="7:18" s="36" customFormat="1" x14ac:dyDescent="0.2">
      <c r="G352" s="104"/>
      <c r="J352" s="5"/>
      <c r="K352" s="5"/>
      <c r="L352" s="5"/>
      <c r="M352" s="5"/>
      <c r="N352" s="5"/>
      <c r="O352" s="5"/>
      <c r="P352" s="5"/>
      <c r="Q352" s="5"/>
      <c r="R352" s="5"/>
    </row>
    <row r="353" spans="7:18" s="36" customFormat="1" x14ac:dyDescent="0.2">
      <c r="G353" s="104"/>
      <c r="J353" s="5"/>
      <c r="K353" s="5"/>
      <c r="L353" s="5"/>
      <c r="M353" s="5"/>
      <c r="N353" s="5"/>
      <c r="O353" s="5"/>
      <c r="P353" s="5"/>
      <c r="Q353" s="5"/>
      <c r="R353" s="5"/>
    </row>
    <row r="354" spans="7:18" s="36" customFormat="1" x14ac:dyDescent="0.2">
      <c r="G354" s="104"/>
      <c r="J354" s="5"/>
      <c r="K354" s="5"/>
      <c r="L354" s="5"/>
      <c r="M354" s="5"/>
      <c r="N354" s="5"/>
      <c r="O354" s="5"/>
      <c r="P354" s="5"/>
      <c r="Q354" s="5"/>
      <c r="R354" s="5"/>
    </row>
    <row r="355" spans="7:18" s="36" customFormat="1" x14ac:dyDescent="0.2">
      <c r="G355" s="104"/>
      <c r="J355" s="5"/>
      <c r="K355" s="5"/>
      <c r="L355" s="5"/>
      <c r="M355" s="5"/>
      <c r="N355" s="5"/>
      <c r="O355" s="5"/>
      <c r="P355" s="5"/>
      <c r="Q355" s="5"/>
      <c r="R355" s="5"/>
    </row>
    <row r="356" spans="7:18" s="36" customFormat="1" x14ac:dyDescent="0.2">
      <c r="G356" s="104"/>
      <c r="J356" s="5"/>
      <c r="K356" s="5"/>
      <c r="L356" s="5"/>
      <c r="M356" s="5"/>
      <c r="N356" s="5"/>
      <c r="O356" s="5"/>
      <c r="P356" s="5"/>
      <c r="Q356" s="5"/>
      <c r="R356" s="5"/>
    </row>
    <row r="357" spans="7:18" s="36" customFormat="1" x14ac:dyDescent="0.2">
      <c r="G357" s="104"/>
      <c r="J357" s="5"/>
      <c r="K357" s="5"/>
      <c r="L357" s="5"/>
      <c r="M357" s="5"/>
      <c r="N357" s="5"/>
      <c r="O357" s="5"/>
      <c r="P357" s="5"/>
      <c r="Q357" s="5"/>
      <c r="R357" s="5"/>
    </row>
    <row r="358" spans="7:18" s="36" customFormat="1" x14ac:dyDescent="0.2">
      <c r="G358" s="104"/>
      <c r="J358" s="5"/>
      <c r="K358" s="5"/>
      <c r="L358" s="5"/>
      <c r="M358" s="5"/>
      <c r="N358" s="5"/>
      <c r="O358" s="5"/>
      <c r="P358" s="5"/>
      <c r="Q358" s="5"/>
      <c r="R358" s="5"/>
    </row>
    <row r="359" spans="7:18" s="36" customFormat="1" x14ac:dyDescent="0.2">
      <c r="G359" s="104"/>
      <c r="J359" s="5"/>
      <c r="K359" s="5"/>
      <c r="L359" s="5"/>
      <c r="M359" s="5"/>
      <c r="N359" s="5"/>
      <c r="O359" s="5"/>
      <c r="P359" s="5"/>
      <c r="Q359" s="5"/>
      <c r="R359" s="5"/>
    </row>
    <row r="360" spans="7:18" s="36" customFormat="1" x14ac:dyDescent="0.2">
      <c r="G360" s="104"/>
      <c r="J360" s="5"/>
      <c r="K360" s="5"/>
      <c r="L360" s="5"/>
      <c r="M360" s="5"/>
      <c r="N360" s="5"/>
      <c r="O360" s="5"/>
      <c r="P360" s="5"/>
      <c r="Q360" s="5"/>
      <c r="R360" s="5"/>
    </row>
    <row r="361" spans="7:18" s="36" customFormat="1" x14ac:dyDescent="0.2">
      <c r="G361" s="104"/>
      <c r="J361" s="5"/>
      <c r="K361" s="5"/>
      <c r="L361" s="5"/>
      <c r="M361" s="5"/>
      <c r="N361" s="5"/>
      <c r="O361" s="5"/>
      <c r="P361" s="5"/>
      <c r="Q361" s="5"/>
      <c r="R361" s="5"/>
    </row>
    <row r="362" spans="7:18" s="36" customFormat="1" x14ac:dyDescent="0.2">
      <c r="G362" s="104"/>
      <c r="J362" s="5"/>
      <c r="K362" s="5"/>
      <c r="L362" s="5"/>
      <c r="M362" s="5"/>
      <c r="N362" s="5"/>
      <c r="O362" s="5"/>
      <c r="P362" s="5"/>
      <c r="Q362" s="5"/>
      <c r="R362" s="5"/>
    </row>
    <row r="363" spans="7:18" s="36" customFormat="1" x14ac:dyDescent="0.2">
      <c r="G363" s="104"/>
      <c r="J363" s="5"/>
      <c r="K363" s="5"/>
      <c r="L363" s="5"/>
      <c r="M363" s="5"/>
      <c r="N363" s="5"/>
      <c r="O363" s="5"/>
      <c r="P363" s="5"/>
      <c r="Q363" s="5"/>
      <c r="R363" s="5"/>
    </row>
    <row r="364" spans="7:18" s="36" customFormat="1" x14ac:dyDescent="0.2">
      <c r="G364" s="104"/>
      <c r="J364" s="5"/>
      <c r="K364" s="5"/>
      <c r="L364" s="5"/>
      <c r="M364" s="5"/>
      <c r="N364" s="5"/>
      <c r="O364" s="5"/>
      <c r="P364" s="5"/>
      <c r="Q364" s="5"/>
      <c r="R364" s="5"/>
    </row>
    <row r="365" spans="7:18" s="36" customFormat="1" x14ac:dyDescent="0.2">
      <c r="G365" s="104"/>
      <c r="J365" s="5"/>
      <c r="K365" s="5"/>
      <c r="L365" s="5"/>
      <c r="M365" s="5"/>
      <c r="N365" s="5"/>
      <c r="O365" s="5"/>
      <c r="P365" s="5"/>
      <c r="Q365" s="5"/>
      <c r="R365" s="5"/>
    </row>
    <row r="366" spans="7:18" s="36" customFormat="1" x14ac:dyDescent="0.2">
      <c r="G366" s="104"/>
      <c r="J366" s="5"/>
      <c r="K366" s="5"/>
      <c r="L366" s="5"/>
      <c r="M366" s="5"/>
      <c r="N366" s="5"/>
      <c r="O366" s="5"/>
      <c r="P366" s="5"/>
      <c r="Q366" s="5"/>
      <c r="R366" s="5"/>
    </row>
    <row r="367" spans="7:18" s="36" customFormat="1" x14ac:dyDescent="0.2">
      <c r="G367" s="104"/>
      <c r="J367" s="5"/>
      <c r="K367" s="5"/>
      <c r="L367" s="5"/>
      <c r="M367" s="5"/>
      <c r="N367" s="5"/>
      <c r="O367" s="5"/>
      <c r="P367" s="5"/>
      <c r="Q367" s="5"/>
      <c r="R367" s="5"/>
    </row>
    <row r="368" spans="7:18" s="36" customFormat="1" x14ac:dyDescent="0.2">
      <c r="G368" s="104"/>
      <c r="J368" s="5"/>
      <c r="K368" s="5"/>
      <c r="L368" s="5"/>
      <c r="M368" s="5"/>
      <c r="N368" s="5"/>
      <c r="O368" s="5"/>
      <c r="P368" s="5"/>
      <c r="Q368" s="5"/>
      <c r="R368" s="5"/>
    </row>
    <row r="369" spans="7:18" s="36" customFormat="1" x14ac:dyDescent="0.2">
      <c r="G369" s="104"/>
      <c r="J369" s="5"/>
      <c r="K369" s="5"/>
      <c r="L369" s="5"/>
      <c r="M369" s="5"/>
      <c r="N369" s="5"/>
      <c r="O369" s="5"/>
      <c r="P369" s="5"/>
      <c r="Q369" s="5"/>
      <c r="R369" s="5"/>
    </row>
    <row r="370" spans="7:18" s="36" customFormat="1" x14ac:dyDescent="0.2">
      <c r="G370" s="104"/>
      <c r="J370" s="5"/>
      <c r="K370" s="5"/>
      <c r="L370" s="5"/>
      <c r="M370" s="5"/>
      <c r="N370" s="5"/>
      <c r="O370" s="5"/>
      <c r="P370" s="5"/>
      <c r="Q370" s="5"/>
      <c r="R370" s="5"/>
    </row>
    <row r="371" spans="7:18" s="36" customFormat="1" x14ac:dyDescent="0.2">
      <c r="G371" s="104"/>
      <c r="J371" s="5"/>
      <c r="K371" s="5"/>
      <c r="L371" s="5"/>
      <c r="M371" s="5"/>
      <c r="N371" s="5"/>
      <c r="O371" s="5"/>
      <c r="P371" s="5"/>
      <c r="Q371" s="5"/>
      <c r="R371" s="5"/>
    </row>
    <row r="372" spans="7:18" s="36" customFormat="1" x14ac:dyDescent="0.2">
      <c r="G372" s="104"/>
      <c r="J372" s="5"/>
      <c r="K372" s="5"/>
      <c r="L372" s="5"/>
      <c r="M372" s="5"/>
      <c r="N372" s="5"/>
      <c r="O372" s="5"/>
      <c r="P372" s="5"/>
      <c r="Q372" s="5"/>
      <c r="R372" s="5"/>
    </row>
    <row r="373" spans="7:18" s="36" customFormat="1" x14ac:dyDescent="0.2">
      <c r="G373" s="104"/>
      <c r="J373" s="5"/>
      <c r="K373" s="5"/>
      <c r="L373" s="5"/>
      <c r="M373" s="5"/>
      <c r="N373" s="5"/>
      <c r="O373" s="5"/>
      <c r="P373" s="5"/>
      <c r="Q373" s="5"/>
      <c r="R373" s="5"/>
    </row>
    <row r="374" spans="7:18" s="36" customFormat="1" x14ac:dyDescent="0.2">
      <c r="G374" s="104"/>
      <c r="J374" s="5"/>
      <c r="K374" s="5"/>
      <c r="L374" s="5"/>
      <c r="M374" s="5"/>
      <c r="N374" s="5"/>
      <c r="O374" s="5"/>
      <c r="P374" s="5"/>
      <c r="Q374" s="5"/>
      <c r="R374" s="5"/>
    </row>
    <row r="375" spans="7:18" s="36" customFormat="1" x14ac:dyDescent="0.2">
      <c r="G375" s="104"/>
      <c r="J375" s="5"/>
      <c r="K375" s="5"/>
      <c r="L375" s="5"/>
      <c r="M375" s="5"/>
      <c r="N375" s="5"/>
      <c r="O375" s="5"/>
      <c r="P375" s="5"/>
      <c r="Q375" s="5"/>
      <c r="R375" s="5"/>
    </row>
    <row r="376" spans="7:18" s="36" customFormat="1" x14ac:dyDescent="0.2">
      <c r="G376" s="104"/>
      <c r="J376" s="5"/>
      <c r="K376" s="5"/>
      <c r="L376" s="5"/>
      <c r="M376" s="5"/>
      <c r="N376" s="5"/>
      <c r="O376" s="5"/>
      <c r="P376" s="5"/>
      <c r="Q376" s="5"/>
      <c r="R376" s="5"/>
    </row>
    <row r="377" spans="7:18" s="36" customFormat="1" x14ac:dyDescent="0.2">
      <c r="G377" s="104"/>
      <c r="J377" s="5"/>
      <c r="K377" s="5"/>
      <c r="L377" s="5"/>
      <c r="M377" s="5"/>
      <c r="N377" s="5"/>
      <c r="O377" s="5"/>
      <c r="P377" s="5"/>
      <c r="Q377" s="5"/>
      <c r="R377" s="5"/>
    </row>
    <row r="378" spans="7:18" s="36" customFormat="1" x14ac:dyDescent="0.2">
      <c r="G378" s="104"/>
      <c r="J378" s="5"/>
      <c r="K378" s="5"/>
      <c r="L378" s="5"/>
      <c r="M378" s="5"/>
      <c r="N378" s="5"/>
      <c r="O378" s="5"/>
      <c r="P378" s="5"/>
      <c r="Q378" s="5"/>
      <c r="R378" s="5"/>
    </row>
    <row r="379" spans="7:18" s="36" customFormat="1" x14ac:dyDescent="0.2">
      <c r="G379" s="104"/>
      <c r="J379" s="5"/>
      <c r="K379" s="5"/>
      <c r="L379" s="5"/>
      <c r="M379" s="5"/>
      <c r="N379" s="5"/>
      <c r="O379" s="5"/>
      <c r="P379" s="5"/>
      <c r="Q379" s="5"/>
      <c r="R379" s="5"/>
    </row>
    <row r="380" spans="7:18" s="36" customFormat="1" x14ac:dyDescent="0.2">
      <c r="G380" s="104"/>
      <c r="J380" s="5"/>
      <c r="K380" s="5"/>
      <c r="L380" s="5"/>
      <c r="M380" s="5"/>
      <c r="N380" s="5"/>
      <c r="O380" s="5"/>
      <c r="P380" s="5"/>
      <c r="Q380" s="5"/>
      <c r="R380" s="5"/>
    </row>
    <row r="381" spans="7:18" s="36" customFormat="1" x14ac:dyDescent="0.2">
      <c r="G381" s="104"/>
      <c r="J381" s="5"/>
      <c r="K381" s="5"/>
      <c r="L381" s="5"/>
      <c r="M381" s="5"/>
      <c r="N381" s="5"/>
      <c r="O381" s="5"/>
      <c r="P381" s="5"/>
      <c r="Q381" s="5"/>
      <c r="R381" s="5"/>
    </row>
    <row r="382" spans="7:18" s="36" customFormat="1" x14ac:dyDescent="0.2">
      <c r="G382" s="104"/>
      <c r="J382" s="5"/>
      <c r="K382" s="5"/>
      <c r="L382" s="5"/>
      <c r="M382" s="5"/>
      <c r="N382" s="5"/>
      <c r="O382" s="5"/>
      <c r="P382" s="5"/>
      <c r="Q382" s="5"/>
      <c r="R382" s="5"/>
    </row>
    <row r="383" spans="7:18" s="36" customFormat="1" x14ac:dyDescent="0.2">
      <c r="G383" s="104"/>
      <c r="J383" s="5"/>
      <c r="K383" s="5"/>
      <c r="L383" s="5"/>
      <c r="M383" s="5"/>
      <c r="N383" s="5"/>
      <c r="O383" s="5"/>
      <c r="P383" s="5"/>
      <c r="Q383" s="5"/>
      <c r="R383" s="5"/>
    </row>
    <row r="384" spans="7:18" s="36" customFormat="1" x14ac:dyDescent="0.2">
      <c r="G384" s="104"/>
      <c r="J384" s="5"/>
      <c r="K384" s="5"/>
      <c r="L384" s="5"/>
      <c r="M384" s="5"/>
      <c r="N384" s="5"/>
      <c r="O384" s="5"/>
      <c r="P384" s="5"/>
      <c r="Q384" s="5"/>
      <c r="R384" s="5"/>
    </row>
    <row r="385" spans="7:18" s="36" customFormat="1" x14ac:dyDescent="0.2">
      <c r="G385" s="104"/>
      <c r="J385" s="5"/>
      <c r="K385" s="5"/>
      <c r="L385" s="5"/>
      <c r="M385" s="5"/>
      <c r="N385" s="5"/>
      <c r="O385" s="5"/>
      <c r="P385" s="5"/>
      <c r="Q385" s="5"/>
      <c r="R385" s="5"/>
    </row>
    <row r="386" spans="7:18" s="36" customFormat="1" x14ac:dyDescent="0.2">
      <c r="G386" s="104"/>
      <c r="J386" s="5"/>
      <c r="K386" s="5"/>
      <c r="L386" s="5"/>
      <c r="M386" s="5"/>
      <c r="N386" s="5"/>
      <c r="O386" s="5"/>
      <c r="P386" s="5"/>
      <c r="Q386" s="5"/>
      <c r="R386" s="5"/>
    </row>
    <row r="387" spans="7:18" s="36" customFormat="1" x14ac:dyDescent="0.2">
      <c r="G387" s="104"/>
      <c r="J387" s="5"/>
      <c r="K387" s="5"/>
      <c r="L387" s="5"/>
      <c r="M387" s="5"/>
      <c r="N387" s="5"/>
      <c r="O387" s="5"/>
      <c r="P387" s="5"/>
      <c r="Q387" s="5"/>
      <c r="R387" s="5"/>
    </row>
    <row r="388" spans="7:18" s="36" customFormat="1" x14ac:dyDescent="0.2">
      <c r="G388" s="104"/>
      <c r="J388" s="5"/>
      <c r="K388" s="5"/>
      <c r="L388" s="5"/>
      <c r="M388" s="5"/>
      <c r="N388" s="5"/>
      <c r="O388" s="5"/>
      <c r="P388" s="5"/>
      <c r="Q388" s="5"/>
      <c r="R388" s="5"/>
    </row>
    <row r="389" spans="7:18" s="36" customFormat="1" x14ac:dyDescent="0.2">
      <c r="G389" s="104"/>
      <c r="J389" s="5"/>
      <c r="K389" s="5"/>
      <c r="L389" s="5"/>
      <c r="M389" s="5"/>
      <c r="N389" s="5"/>
      <c r="O389" s="5"/>
      <c r="P389" s="5"/>
      <c r="Q389" s="5"/>
      <c r="R389" s="5"/>
    </row>
    <row r="390" spans="7:18" s="36" customFormat="1" x14ac:dyDescent="0.2">
      <c r="G390" s="104"/>
      <c r="J390" s="5"/>
      <c r="K390" s="5"/>
      <c r="L390" s="5"/>
      <c r="M390" s="5"/>
      <c r="N390" s="5"/>
      <c r="O390" s="5"/>
      <c r="P390" s="5"/>
      <c r="Q390" s="5"/>
      <c r="R390" s="5"/>
    </row>
    <row r="391" spans="7:18" s="36" customFormat="1" x14ac:dyDescent="0.2">
      <c r="G391" s="104"/>
      <c r="J391" s="5"/>
      <c r="K391" s="5"/>
      <c r="L391" s="5"/>
      <c r="M391" s="5"/>
      <c r="N391" s="5"/>
      <c r="O391" s="5"/>
      <c r="P391" s="5"/>
      <c r="Q391" s="5"/>
      <c r="R391" s="5"/>
    </row>
    <row r="392" spans="7:18" s="36" customFormat="1" x14ac:dyDescent="0.2">
      <c r="G392" s="104"/>
      <c r="J392" s="5"/>
      <c r="K392" s="5"/>
      <c r="L392" s="5"/>
      <c r="M392" s="5"/>
      <c r="N392" s="5"/>
      <c r="O392" s="5"/>
      <c r="P392" s="5"/>
      <c r="Q392" s="5"/>
      <c r="R392" s="5"/>
    </row>
    <row r="393" spans="7:18" s="36" customFormat="1" x14ac:dyDescent="0.2">
      <c r="G393" s="104"/>
      <c r="J393" s="5"/>
      <c r="K393" s="5"/>
      <c r="L393" s="5"/>
      <c r="M393" s="5"/>
      <c r="N393" s="5"/>
      <c r="O393" s="5"/>
      <c r="P393" s="5"/>
      <c r="Q393" s="5"/>
      <c r="R393" s="5"/>
    </row>
    <row r="394" spans="7:18" s="36" customFormat="1" x14ac:dyDescent="0.2">
      <c r="G394" s="104"/>
      <c r="J394" s="5"/>
      <c r="K394" s="5"/>
      <c r="L394" s="5"/>
      <c r="M394" s="5"/>
      <c r="N394" s="5"/>
      <c r="O394" s="5"/>
      <c r="P394" s="5"/>
      <c r="Q394" s="5"/>
      <c r="R394" s="5"/>
    </row>
    <row r="395" spans="7:18" s="36" customFormat="1" x14ac:dyDescent="0.2">
      <c r="G395" s="104"/>
      <c r="J395" s="5"/>
      <c r="K395" s="5"/>
      <c r="L395" s="5"/>
      <c r="M395" s="5"/>
      <c r="N395" s="5"/>
      <c r="O395" s="5"/>
      <c r="P395" s="5"/>
      <c r="Q395" s="5"/>
      <c r="R395" s="5"/>
    </row>
    <row r="396" spans="7:18" s="36" customFormat="1" x14ac:dyDescent="0.2">
      <c r="G396" s="104"/>
      <c r="J396" s="5"/>
      <c r="K396" s="5"/>
      <c r="L396" s="5"/>
      <c r="M396" s="5"/>
      <c r="N396" s="5"/>
      <c r="O396" s="5"/>
      <c r="P396" s="5"/>
      <c r="Q396" s="5"/>
      <c r="R396" s="5"/>
    </row>
    <row r="397" spans="7:18" s="36" customFormat="1" x14ac:dyDescent="0.2">
      <c r="G397" s="104"/>
      <c r="J397" s="5"/>
      <c r="K397" s="5"/>
      <c r="L397" s="5"/>
      <c r="M397" s="5"/>
      <c r="N397" s="5"/>
      <c r="O397" s="5"/>
      <c r="P397" s="5"/>
      <c r="Q397" s="5"/>
      <c r="R397" s="5"/>
    </row>
    <row r="398" spans="7:18" s="36" customFormat="1" x14ac:dyDescent="0.2">
      <c r="G398" s="104"/>
      <c r="J398" s="5"/>
      <c r="K398" s="5"/>
      <c r="L398" s="5"/>
      <c r="M398" s="5"/>
      <c r="N398" s="5"/>
      <c r="O398" s="5"/>
      <c r="P398" s="5"/>
      <c r="Q398" s="5"/>
      <c r="R398" s="5"/>
    </row>
    <row r="399" spans="7:18" s="36" customFormat="1" x14ac:dyDescent="0.2">
      <c r="G399" s="104"/>
      <c r="J399" s="5"/>
      <c r="K399" s="5"/>
      <c r="L399" s="5"/>
      <c r="M399" s="5"/>
      <c r="N399" s="5"/>
      <c r="O399" s="5"/>
      <c r="P399" s="5"/>
      <c r="Q399" s="5"/>
      <c r="R399" s="5"/>
    </row>
    <row r="400" spans="7:18" s="36" customFormat="1" x14ac:dyDescent="0.2">
      <c r="G400" s="104"/>
      <c r="J400" s="5"/>
      <c r="K400" s="5"/>
      <c r="L400" s="5"/>
      <c r="M400" s="5"/>
      <c r="N400" s="5"/>
      <c r="O400" s="5"/>
      <c r="P400" s="5"/>
      <c r="Q400" s="5"/>
      <c r="R400" s="5"/>
    </row>
    <row r="401" spans="7:18" s="36" customFormat="1" x14ac:dyDescent="0.2">
      <c r="G401" s="104"/>
      <c r="J401" s="5"/>
      <c r="K401" s="5"/>
      <c r="L401" s="5"/>
      <c r="M401" s="5"/>
      <c r="N401" s="5"/>
      <c r="O401" s="5"/>
      <c r="P401" s="5"/>
      <c r="Q401" s="5"/>
      <c r="R401" s="5"/>
    </row>
    <row r="402" spans="7:18" s="36" customFormat="1" x14ac:dyDescent="0.2">
      <c r="G402" s="104"/>
      <c r="J402" s="5"/>
      <c r="K402" s="5"/>
      <c r="L402" s="5"/>
      <c r="M402" s="5"/>
      <c r="N402" s="5"/>
      <c r="O402" s="5"/>
      <c r="P402" s="5"/>
      <c r="Q402" s="5"/>
      <c r="R402" s="5"/>
    </row>
    <row r="403" spans="7:18" s="36" customFormat="1" x14ac:dyDescent="0.2">
      <c r="G403" s="104"/>
      <c r="J403" s="5"/>
      <c r="K403" s="5"/>
      <c r="L403" s="5"/>
      <c r="M403" s="5"/>
      <c r="N403" s="5"/>
      <c r="O403" s="5"/>
      <c r="P403" s="5"/>
      <c r="Q403" s="5"/>
      <c r="R403" s="5"/>
    </row>
    <row r="404" spans="7:18" s="36" customFormat="1" x14ac:dyDescent="0.2">
      <c r="G404" s="104"/>
      <c r="J404" s="5"/>
      <c r="K404" s="5"/>
      <c r="L404" s="5"/>
      <c r="M404" s="5"/>
      <c r="N404" s="5"/>
      <c r="O404" s="5"/>
      <c r="P404" s="5"/>
      <c r="Q404" s="5"/>
      <c r="R404" s="5"/>
    </row>
    <row r="405" spans="7:18" s="36" customFormat="1" x14ac:dyDescent="0.2">
      <c r="G405" s="104"/>
      <c r="J405" s="5"/>
      <c r="K405" s="5"/>
      <c r="L405" s="5"/>
      <c r="M405" s="5"/>
      <c r="N405" s="5"/>
      <c r="O405" s="5"/>
      <c r="P405" s="5"/>
      <c r="Q405" s="5"/>
      <c r="R405" s="5"/>
    </row>
    <row r="406" spans="7:18" s="36" customFormat="1" x14ac:dyDescent="0.2">
      <c r="G406" s="104"/>
      <c r="J406" s="5"/>
      <c r="K406" s="5"/>
      <c r="L406" s="5"/>
      <c r="M406" s="5"/>
      <c r="N406" s="5"/>
      <c r="O406" s="5"/>
      <c r="P406" s="5"/>
      <c r="Q406" s="5"/>
      <c r="R406" s="5"/>
    </row>
    <row r="407" spans="7:18" s="36" customFormat="1" x14ac:dyDescent="0.2">
      <c r="G407" s="104"/>
      <c r="J407" s="5"/>
      <c r="K407" s="5"/>
      <c r="L407" s="5"/>
      <c r="M407" s="5"/>
      <c r="N407" s="5"/>
      <c r="O407" s="5"/>
      <c r="P407" s="5"/>
      <c r="Q407" s="5"/>
      <c r="R407" s="5"/>
    </row>
    <row r="408" spans="7:18" s="36" customFormat="1" x14ac:dyDescent="0.2">
      <c r="G408" s="104"/>
      <c r="J408" s="5"/>
      <c r="K408" s="5"/>
      <c r="L408" s="5"/>
      <c r="M408" s="5"/>
      <c r="N408" s="5"/>
      <c r="O408" s="5"/>
      <c r="P408" s="5"/>
      <c r="Q408" s="5"/>
      <c r="R408" s="5"/>
    </row>
    <row r="409" spans="7:18" s="36" customFormat="1" x14ac:dyDescent="0.2">
      <c r="G409" s="104"/>
      <c r="J409" s="5"/>
      <c r="K409" s="5"/>
      <c r="L409" s="5"/>
      <c r="M409" s="5"/>
      <c r="N409" s="5"/>
      <c r="O409" s="5"/>
      <c r="P409" s="5"/>
      <c r="Q409" s="5"/>
      <c r="R409" s="5"/>
    </row>
    <row r="410" spans="7:18" s="36" customFormat="1" x14ac:dyDescent="0.2">
      <c r="G410" s="104"/>
      <c r="J410" s="5"/>
      <c r="K410" s="5"/>
      <c r="L410" s="5"/>
      <c r="M410" s="5"/>
      <c r="N410" s="5"/>
      <c r="O410" s="5"/>
      <c r="P410" s="5"/>
      <c r="Q410" s="5"/>
      <c r="R410" s="5"/>
    </row>
    <row r="411" spans="7:18" s="36" customFormat="1" x14ac:dyDescent="0.2">
      <c r="G411" s="104"/>
      <c r="J411" s="5"/>
      <c r="K411" s="5"/>
      <c r="L411" s="5"/>
      <c r="M411" s="5"/>
      <c r="N411" s="5"/>
      <c r="O411" s="5"/>
      <c r="P411" s="5"/>
      <c r="Q411" s="5"/>
      <c r="R411" s="5"/>
    </row>
    <row r="412" spans="7:18" s="36" customFormat="1" x14ac:dyDescent="0.2">
      <c r="G412" s="104"/>
      <c r="J412" s="5"/>
      <c r="K412" s="5"/>
      <c r="L412" s="5"/>
      <c r="M412" s="5"/>
      <c r="N412" s="5"/>
      <c r="O412" s="5"/>
      <c r="P412" s="5"/>
      <c r="Q412" s="5"/>
      <c r="R412" s="5"/>
    </row>
    <row r="413" spans="7:18" s="36" customFormat="1" x14ac:dyDescent="0.2">
      <c r="G413" s="104"/>
      <c r="J413" s="5"/>
      <c r="K413" s="5"/>
      <c r="L413" s="5"/>
      <c r="M413" s="5"/>
      <c r="N413" s="5"/>
      <c r="O413" s="5"/>
      <c r="P413" s="5"/>
      <c r="Q413" s="5"/>
      <c r="R413" s="5"/>
    </row>
    <row r="414" spans="7:18" s="36" customFormat="1" x14ac:dyDescent="0.2">
      <c r="G414" s="104"/>
      <c r="J414" s="5"/>
      <c r="K414" s="5"/>
      <c r="L414" s="5"/>
      <c r="M414" s="5"/>
      <c r="N414" s="5"/>
      <c r="O414" s="5"/>
      <c r="P414" s="5"/>
      <c r="Q414" s="5"/>
      <c r="R414" s="5"/>
    </row>
    <row r="415" spans="7:18" s="36" customFormat="1" x14ac:dyDescent="0.2">
      <c r="G415" s="104"/>
      <c r="J415" s="5"/>
      <c r="K415" s="5"/>
      <c r="L415" s="5"/>
      <c r="M415" s="5"/>
      <c r="N415" s="5"/>
      <c r="O415" s="5"/>
      <c r="P415" s="5"/>
      <c r="Q415" s="5"/>
      <c r="R415" s="5"/>
    </row>
    <row r="416" spans="7:18" s="36" customFormat="1" x14ac:dyDescent="0.2">
      <c r="G416" s="104"/>
      <c r="J416" s="5"/>
      <c r="K416" s="5"/>
      <c r="L416" s="5"/>
      <c r="M416" s="5"/>
      <c r="N416" s="5"/>
      <c r="O416" s="5"/>
      <c r="P416" s="5"/>
      <c r="Q416" s="5"/>
      <c r="R416" s="5"/>
    </row>
    <row r="417" spans="7:18" s="36" customFormat="1" x14ac:dyDescent="0.2">
      <c r="G417" s="104"/>
      <c r="J417" s="5"/>
      <c r="K417" s="5"/>
      <c r="L417" s="5"/>
      <c r="M417" s="5"/>
      <c r="N417" s="5"/>
      <c r="O417" s="5"/>
      <c r="P417" s="5"/>
      <c r="Q417" s="5"/>
      <c r="R417" s="5"/>
    </row>
    <row r="418" spans="7:18" s="36" customFormat="1" x14ac:dyDescent="0.2">
      <c r="G418" s="104"/>
      <c r="J418" s="5"/>
      <c r="K418" s="5"/>
      <c r="L418" s="5"/>
      <c r="M418" s="5"/>
      <c r="N418" s="5"/>
      <c r="O418" s="5"/>
      <c r="P418" s="5"/>
      <c r="Q418" s="5"/>
      <c r="R418" s="5"/>
    </row>
    <row r="419" spans="7:18" s="36" customFormat="1" x14ac:dyDescent="0.2">
      <c r="G419" s="104"/>
      <c r="J419" s="5"/>
      <c r="K419" s="5"/>
      <c r="L419" s="5"/>
      <c r="M419" s="5"/>
      <c r="N419" s="5"/>
      <c r="O419" s="5"/>
      <c r="P419" s="5"/>
      <c r="Q419" s="5"/>
      <c r="R419" s="5"/>
    </row>
    <row r="420" spans="7:18" s="36" customFormat="1" x14ac:dyDescent="0.2">
      <c r="G420" s="104"/>
      <c r="J420" s="5"/>
      <c r="K420" s="5"/>
      <c r="L420" s="5"/>
      <c r="M420" s="5"/>
      <c r="N420" s="5"/>
      <c r="O420" s="5"/>
      <c r="P420" s="5"/>
      <c r="Q420" s="5"/>
      <c r="R420" s="5"/>
    </row>
    <row r="421" spans="7:18" s="36" customFormat="1" x14ac:dyDescent="0.2">
      <c r="G421" s="104"/>
      <c r="J421" s="5"/>
      <c r="K421" s="5"/>
      <c r="L421" s="5"/>
      <c r="M421" s="5"/>
      <c r="N421" s="5"/>
      <c r="O421" s="5"/>
      <c r="P421" s="5"/>
      <c r="Q421" s="5"/>
      <c r="R421" s="5"/>
    </row>
    <row r="422" spans="7:18" s="36" customFormat="1" x14ac:dyDescent="0.2">
      <c r="G422" s="104"/>
      <c r="J422" s="5"/>
      <c r="K422" s="5"/>
      <c r="L422" s="5"/>
      <c r="M422" s="5"/>
      <c r="N422" s="5"/>
      <c r="O422" s="5"/>
      <c r="P422" s="5"/>
      <c r="Q422" s="5"/>
      <c r="R422" s="5"/>
    </row>
    <row r="423" spans="7:18" s="36" customFormat="1" x14ac:dyDescent="0.2">
      <c r="G423" s="104"/>
      <c r="J423" s="5"/>
      <c r="K423" s="5"/>
      <c r="L423" s="5"/>
      <c r="M423" s="5"/>
      <c r="N423" s="5"/>
      <c r="O423" s="5"/>
      <c r="P423" s="5"/>
      <c r="Q423" s="5"/>
      <c r="R423" s="5"/>
    </row>
    <row r="424" spans="7:18" s="36" customFormat="1" x14ac:dyDescent="0.2">
      <c r="G424" s="104"/>
      <c r="J424" s="5"/>
      <c r="K424" s="5"/>
      <c r="L424" s="5"/>
      <c r="M424" s="5"/>
      <c r="N424" s="5"/>
      <c r="O424" s="5"/>
      <c r="P424" s="5"/>
      <c r="Q424" s="5"/>
      <c r="R424" s="5"/>
    </row>
    <row r="425" spans="7:18" s="36" customFormat="1" x14ac:dyDescent="0.2">
      <c r="G425" s="104"/>
      <c r="J425" s="5"/>
      <c r="K425" s="5"/>
      <c r="L425" s="5"/>
      <c r="M425" s="5"/>
      <c r="N425" s="5"/>
      <c r="O425" s="5"/>
      <c r="P425" s="5"/>
      <c r="Q425" s="5"/>
      <c r="R425" s="5"/>
    </row>
    <row r="426" spans="7:18" s="36" customFormat="1" x14ac:dyDescent="0.2">
      <c r="G426" s="104"/>
      <c r="J426" s="5"/>
      <c r="K426" s="5"/>
      <c r="L426" s="5"/>
      <c r="M426" s="5"/>
      <c r="N426" s="5"/>
      <c r="O426" s="5"/>
      <c r="P426" s="5"/>
      <c r="Q426" s="5"/>
      <c r="R426" s="5"/>
    </row>
    <row r="427" spans="7:18" s="36" customFormat="1" x14ac:dyDescent="0.2">
      <c r="G427" s="104"/>
      <c r="J427" s="5"/>
      <c r="K427" s="5"/>
      <c r="L427" s="5"/>
      <c r="M427" s="5"/>
      <c r="N427" s="5"/>
      <c r="O427" s="5"/>
      <c r="P427" s="5"/>
      <c r="Q427" s="5"/>
      <c r="R427" s="5"/>
    </row>
    <row r="428" spans="7:18" s="36" customFormat="1" x14ac:dyDescent="0.2">
      <c r="G428" s="104"/>
      <c r="J428" s="5"/>
      <c r="K428" s="5"/>
      <c r="L428" s="5"/>
      <c r="M428" s="5"/>
      <c r="N428" s="5"/>
      <c r="O428" s="5"/>
      <c r="P428" s="5"/>
      <c r="Q428" s="5"/>
      <c r="R428" s="5"/>
    </row>
    <row r="429" spans="7:18" s="36" customFormat="1" x14ac:dyDescent="0.2">
      <c r="G429" s="104"/>
      <c r="J429" s="5"/>
      <c r="K429" s="5"/>
      <c r="L429" s="5"/>
      <c r="M429" s="5"/>
      <c r="N429" s="5"/>
      <c r="O429" s="5"/>
      <c r="P429" s="5"/>
      <c r="Q429" s="5"/>
      <c r="R429" s="5"/>
    </row>
    <row r="430" spans="7:18" s="36" customFormat="1" x14ac:dyDescent="0.2">
      <c r="G430" s="104"/>
      <c r="J430" s="5"/>
      <c r="K430" s="5"/>
      <c r="L430" s="5"/>
      <c r="M430" s="5"/>
      <c r="N430" s="5"/>
      <c r="O430" s="5"/>
      <c r="P430" s="5"/>
      <c r="Q430" s="5"/>
      <c r="R430" s="5"/>
    </row>
    <row r="431" spans="7:18" s="36" customFormat="1" x14ac:dyDescent="0.2">
      <c r="G431" s="104"/>
      <c r="J431" s="5"/>
      <c r="K431" s="5"/>
      <c r="L431" s="5"/>
      <c r="M431" s="5"/>
      <c r="N431" s="5"/>
      <c r="O431" s="5"/>
      <c r="P431" s="5"/>
      <c r="Q431" s="5"/>
      <c r="R431" s="5"/>
    </row>
    <row r="432" spans="7:18" s="36" customFormat="1" x14ac:dyDescent="0.2">
      <c r="G432" s="104"/>
      <c r="J432" s="5"/>
      <c r="K432" s="5"/>
      <c r="L432" s="5"/>
      <c r="M432" s="5"/>
      <c r="N432" s="5"/>
      <c r="O432" s="5"/>
      <c r="P432" s="5"/>
      <c r="Q432" s="5"/>
      <c r="R432" s="5"/>
    </row>
    <row r="433" spans="7:18" s="36" customFormat="1" x14ac:dyDescent="0.2">
      <c r="G433" s="104"/>
      <c r="J433" s="5"/>
      <c r="K433" s="5"/>
      <c r="L433" s="5"/>
      <c r="M433" s="5"/>
      <c r="N433" s="5"/>
      <c r="O433" s="5"/>
      <c r="P433" s="5"/>
      <c r="Q433" s="5"/>
      <c r="R433" s="5"/>
    </row>
    <row r="434" spans="7:18" s="36" customFormat="1" x14ac:dyDescent="0.2">
      <c r="G434" s="104"/>
      <c r="J434" s="5"/>
      <c r="K434" s="5"/>
      <c r="L434" s="5"/>
      <c r="M434" s="5"/>
      <c r="N434" s="5"/>
      <c r="O434" s="5"/>
      <c r="P434" s="5"/>
      <c r="Q434" s="5"/>
      <c r="R434" s="5"/>
    </row>
    <row r="435" spans="7:18" s="36" customFormat="1" x14ac:dyDescent="0.2">
      <c r="G435" s="104"/>
      <c r="J435" s="5"/>
      <c r="K435" s="5"/>
      <c r="L435" s="5"/>
      <c r="M435" s="5"/>
      <c r="N435" s="5"/>
      <c r="O435" s="5"/>
      <c r="P435" s="5"/>
      <c r="Q435" s="5"/>
      <c r="R435" s="5"/>
    </row>
    <row r="436" spans="7:18" s="36" customFormat="1" x14ac:dyDescent="0.2">
      <c r="G436" s="104"/>
      <c r="J436" s="5"/>
      <c r="K436" s="5"/>
      <c r="L436" s="5"/>
      <c r="M436" s="5"/>
      <c r="N436" s="5"/>
      <c r="O436" s="5"/>
      <c r="P436" s="5"/>
      <c r="Q436" s="5"/>
      <c r="R436" s="5"/>
    </row>
    <row r="437" spans="7:18" s="36" customFormat="1" x14ac:dyDescent="0.2">
      <c r="G437" s="104"/>
      <c r="J437" s="5"/>
      <c r="K437" s="5"/>
      <c r="L437" s="5"/>
      <c r="M437" s="5"/>
      <c r="N437" s="5"/>
      <c r="O437" s="5"/>
      <c r="P437" s="5"/>
      <c r="Q437" s="5"/>
      <c r="R437" s="5"/>
    </row>
    <row r="438" spans="7:18" s="36" customFormat="1" x14ac:dyDescent="0.2">
      <c r="G438" s="104"/>
      <c r="J438" s="5"/>
      <c r="K438" s="5"/>
      <c r="L438" s="5"/>
      <c r="M438" s="5"/>
      <c r="N438" s="5"/>
      <c r="O438" s="5"/>
      <c r="P438" s="5"/>
      <c r="Q438" s="5"/>
      <c r="R438" s="5"/>
    </row>
    <row r="439" spans="7:18" s="36" customFormat="1" x14ac:dyDescent="0.2">
      <c r="G439" s="104"/>
      <c r="J439" s="5"/>
      <c r="K439" s="5"/>
      <c r="L439" s="5"/>
      <c r="M439" s="5"/>
      <c r="N439" s="5"/>
      <c r="O439" s="5"/>
      <c r="P439" s="5"/>
      <c r="Q439" s="5"/>
      <c r="R439" s="5"/>
    </row>
    <row r="440" spans="7:18" s="36" customFormat="1" x14ac:dyDescent="0.2">
      <c r="G440" s="104"/>
      <c r="J440" s="5"/>
      <c r="K440" s="5"/>
      <c r="L440" s="5"/>
      <c r="M440" s="5"/>
      <c r="N440" s="5"/>
      <c r="O440" s="5"/>
      <c r="P440" s="5"/>
      <c r="Q440" s="5"/>
      <c r="R440" s="5"/>
    </row>
    <row r="441" spans="7:18" s="36" customFormat="1" x14ac:dyDescent="0.2">
      <c r="G441" s="104"/>
      <c r="J441" s="5"/>
      <c r="K441" s="5"/>
      <c r="L441" s="5"/>
      <c r="M441" s="5"/>
      <c r="N441" s="5"/>
      <c r="O441" s="5"/>
      <c r="P441" s="5"/>
      <c r="Q441" s="5"/>
      <c r="R441" s="5"/>
    </row>
    <row r="442" spans="7:18" s="36" customFormat="1" x14ac:dyDescent="0.2">
      <c r="G442" s="104"/>
      <c r="J442" s="5"/>
      <c r="K442" s="5"/>
      <c r="L442" s="5"/>
      <c r="M442" s="5"/>
      <c r="N442" s="5"/>
      <c r="O442" s="5"/>
      <c r="P442" s="5"/>
      <c r="Q442" s="5"/>
      <c r="R442" s="5"/>
    </row>
    <row r="443" spans="7:18" s="36" customFormat="1" x14ac:dyDescent="0.2">
      <c r="G443" s="104"/>
      <c r="J443" s="5"/>
      <c r="K443" s="5"/>
      <c r="L443" s="5"/>
      <c r="M443" s="5"/>
      <c r="N443" s="5"/>
      <c r="O443" s="5"/>
      <c r="P443" s="5"/>
      <c r="Q443" s="5"/>
      <c r="R443" s="5"/>
    </row>
    <row r="444" spans="7:18" s="36" customFormat="1" x14ac:dyDescent="0.2">
      <c r="G444" s="104"/>
      <c r="J444" s="5"/>
      <c r="K444" s="5"/>
      <c r="L444" s="5"/>
      <c r="M444" s="5"/>
      <c r="N444" s="5"/>
      <c r="O444" s="5"/>
      <c r="P444" s="5"/>
      <c r="Q444" s="5"/>
      <c r="R444" s="5"/>
    </row>
    <row r="445" spans="7:18" s="36" customFormat="1" x14ac:dyDescent="0.2">
      <c r="G445" s="104"/>
      <c r="J445" s="5"/>
      <c r="K445" s="5"/>
      <c r="L445" s="5"/>
      <c r="M445" s="5"/>
      <c r="N445" s="5"/>
      <c r="O445" s="5"/>
      <c r="P445" s="5"/>
      <c r="Q445" s="5"/>
      <c r="R445" s="5"/>
    </row>
    <row r="446" spans="7:18" s="36" customFormat="1" x14ac:dyDescent="0.2">
      <c r="G446" s="104"/>
      <c r="J446" s="5"/>
      <c r="K446" s="5"/>
      <c r="L446" s="5"/>
      <c r="M446" s="5"/>
      <c r="N446" s="5"/>
      <c r="O446" s="5"/>
      <c r="P446" s="5"/>
      <c r="Q446" s="5"/>
      <c r="R446" s="5"/>
    </row>
    <row r="447" spans="7:18" s="36" customFormat="1" x14ac:dyDescent="0.2">
      <c r="G447" s="104"/>
      <c r="J447" s="5"/>
      <c r="K447" s="5"/>
      <c r="L447" s="5"/>
      <c r="M447" s="5"/>
      <c r="N447" s="5"/>
      <c r="O447" s="5"/>
      <c r="P447" s="5"/>
      <c r="Q447" s="5"/>
      <c r="R447" s="5"/>
    </row>
    <row r="448" spans="7:18" s="36" customFormat="1" x14ac:dyDescent="0.2">
      <c r="G448" s="104"/>
      <c r="J448" s="5"/>
      <c r="K448" s="5"/>
      <c r="L448" s="5"/>
      <c r="M448" s="5"/>
      <c r="N448" s="5"/>
      <c r="O448" s="5"/>
      <c r="P448" s="5"/>
      <c r="Q448" s="5"/>
      <c r="R448" s="5"/>
    </row>
    <row r="449" spans="7:18" s="36" customFormat="1" x14ac:dyDescent="0.2">
      <c r="G449" s="104"/>
      <c r="J449" s="5"/>
      <c r="K449" s="5"/>
      <c r="L449" s="5"/>
      <c r="M449" s="5"/>
      <c r="N449" s="5"/>
      <c r="O449" s="5"/>
      <c r="P449" s="5"/>
      <c r="Q449" s="5"/>
      <c r="R449" s="5"/>
    </row>
    <row r="450" spans="7:18" s="36" customFormat="1" x14ac:dyDescent="0.2">
      <c r="G450" s="104"/>
      <c r="J450" s="5"/>
      <c r="K450" s="5"/>
      <c r="L450" s="5"/>
      <c r="M450" s="5"/>
      <c r="N450" s="5"/>
      <c r="O450" s="5"/>
      <c r="P450" s="5"/>
      <c r="Q450" s="5"/>
      <c r="R450" s="5"/>
    </row>
    <row r="451" spans="7:18" s="36" customFormat="1" x14ac:dyDescent="0.2">
      <c r="G451" s="104"/>
      <c r="J451" s="5"/>
      <c r="K451" s="5"/>
      <c r="L451" s="5"/>
      <c r="M451" s="5"/>
      <c r="N451" s="5"/>
      <c r="O451" s="5"/>
      <c r="P451" s="5"/>
      <c r="Q451" s="5"/>
      <c r="R451" s="5"/>
    </row>
    <row r="452" spans="7:18" s="36" customFormat="1" x14ac:dyDescent="0.2">
      <c r="G452" s="104"/>
      <c r="J452" s="5"/>
      <c r="K452" s="5"/>
      <c r="L452" s="5"/>
      <c r="M452" s="5"/>
      <c r="N452" s="5"/>
      <c r="O452" s="5"/>
      <c r="P452" s="5"/>
      <c r="Q452" s="5"/>
      <c r="R452" s="5"/>
    </row>
    <row r="453" spans="7:18" s="36" customFormat="1" x14ac:dyDescent="0.2">
      <c r="G453" s="104"/>
      <c r="J453" s="5"/>
      <c r="K453" s="5"/>
      <c r="L453" s="5"/>
      <c r="M453" s="5"/>
      <c r="N453" s="5"/>
      <c r="O453" s="5"/>
      <c r="P453" s="5"/>
      <c r="Q453" s="5"/>
      <c r="R453" s="5"/>
    </row>
    <row r="454" spans="7:18" s="36" customFormat="1" x14ac:dyDescent="0.2">
      <c r="G454" s="104"/>
      <c r="J454" s="5"/>
      <c r="K454" s="5"/>
      <c r="L454" s="5"/>
      <c r="M454" s="5"/>
      <c r="N454" s="5"/>
      <c r="O454" s="5"/>
      <c r="P454" s="5"/>
      <c r="Q454" s="5"/>
      <c r="R454" s="5"/>
    </row>
    <row r="455" spans="7:18" s="36" customFormat="1" x14ac:dyDescent="0.2">
      <c r="G455" s="104"/>
      <c r="J455" s="5"/>
      <c r="K455" s="5"/>
      <c r="L455" s="5"/>
      <c r="M455" s="5"/>
      <c r="N455" s="5"/>
      <c r="O455" s="5"/>
      <c r="P455" s="5"/>
      <c r="Q455" s="5"/>
      <c r="R455" s="5"/>
    </row>
    <row r="456" spans="7:18" s="36" customFormat="1" x14ac:dyDescent="0.2">
      <c r="G456" s="104"/>
      <c r="J456" s="5"/>
      <c r="K456" s="5"/>
      <c r="L456" s="5"/>
      <c r="M456" s="5"/>
      <c r="N456" s="5"/>
      <c r="O456" s="5"/>
      <c r="P456" s="5"/>
      <c r="Q456" s="5"/>
      <c r="R456" s="5"/>
    </row>
    <row r="457" spans="7:18" s="36" customFormat="1" x14ac:dyDescent="0.2">
      <c r="G457" s="104"/>
      <c r="J457" s="5"/>
      <c r="K457" s="5"/>
      <c r="L457" s="5"/>
      <c r="M457" s="5"/>
      <c r="N457" s="5"/>
      <c r="O457" s="5"/>
      <c r="P457" s="5"/>
      <c r="Q457" s="5"/>
      <c r="R457" s="5"/>
    </row>
    <row r="458" spans="7:18" s="36" customFormat="1" x14ac:dyDescent="0.2">
      <c r="G458" s="104"/>
      <c r="J458" s="5"/>
      <c r="K458" s="5"/>
      <c r="L458" s="5"/>
      <c r="M458" s="5"/>
      <c r="N458" s="5"/>
      <c r="O458" s="5"/>
      <c r="P458" s="5"/>
      <c r="Q458" s="5"/>
      <c r="R458" s="5"/>
    </row>
    <row r="459" spans="7:18" s="36" customFormat="1" x14ac:dyDescent="0.2">
      <c r="G459" s="104"/>
      <c r="J459" s="5"/>
      <c r="K459" s="5"/>
      <c r="L459" s="5"/>
      <c r="M459" s="5"/>
      <c r="N459" s="5"/>
      <c r="O459" s="5"/>
      <c r="P459" s="5"/>
      <c r="Q459" s="5"/>
      <c r="R459" s="5"/>
    </row>
    <row r="460" spans="7:18" s="36" customFormat="1" x14ac:dyDescent="0.2">
      <c r="G460" s="104"/>
      <c r="J460" s="5"/>
      <c r="K460" s="5"/>
      <c r="L460" s="5"/>
      <c r="M460" s="5"/>
      <c r="N460" s="5"/>
      <c r="O460" s="5"/>
      <c r="P460" s="5"/>
      <c r="Q460" s="5"/>
      <c r="R460" s="5"/>
    </row>
    <row r="461" spans="7:18" s="36" customFormat="1" x14ac:dyDescent="0.2">
      <c r="G461" s="104"/>
      <c r="J461" s="5"/>
      <c r="K461" s="5"/>
      <c r="L461" s="5"/>
      <c r="M461" s="5"/>
      <c r="N461" s="5"/>
      <c r="O461" s="5"/>
      <c r="P461" s="5"/>
      <c r="Q461" s="5"/>
      <c r="R461" s="5"/>
    </row>
    <row r="462" spans="7:18" s="36" customFormat="1" x14ac:dyDescent="0.2">
      <c r="G462" s="104"/>
      <c r="J462" s="5"/>
      <c r="K462" s="5"/>
      <c r="L462" s="5"/>
      <c r="M462" s="5"/>
      <c r="N462" s="5"/>
      <c r="O462" s="5"/>
      <c r="P462" s="5"/>
      <c r="Q462" s="5"/>
      <c r="R462" s="5"/>
    </row>
    <row r="463" spans="7:18" s="36" customFormat="1" x14ac:dyDescent="0.2">
      <c r="G463" s="104"/>
      <c r="J463" s="5"/>
      <c r="K463" s="5"/>
      <c r="L463" s="5"/>
      <c r="M463" s="5"/>
      <c r="N463" s="5"/>
      <c r="O463" s="5"/>
      <c r="P463" s="5"/>
      <c r="Q463" s="5"/>
      <c r="R463" s="5"/>
    </row>
    <row r="464" spans="7:18" s="36" customFormat="1" x14ac:dyDescent="0.2">
      <c r="G464" s="104"/>
      <c r="J464" s="5"/>
      <c r="K464" s="5"/>
      <c r="L464" s="5"/>
      <c r="M464" s="5"/>
      <c r="N464" s="5"/>
      <c r="O464" s="5"/>
      <c r="P464" s="5"/>
      <c r="Q464" s="5"/>
      <c r="R464" s="5"/>
    </row>
    <row r="465" spans="7:18" s="36" customFormat="1" x14ac:dyDescent="0.2">
      <c r="G465" s="104"/>
      <c r="J465" s="5"/>
      <c r="K465" s="5"/>
      <c r="L465" s="5"/>
      <c r="M465" s="5"/>
      <c r="N465" s="5"/>
      <c r="O465" s="5"/>
      <c r="P465" s="5"/>
      <c r="Q465" s="5"/>
      <c r="R465" s="5"/>
    </row>
    <row r="466" spans="7:18" s="36" customFormat="1" x14ac:dyDescent="0.2">
      <c r="G466" s="104"/>
      <c r="J466" s="5"/>
      <c r="K466" s="5"/>
      <c r="L466" s="5"/>
      <c r="M466" s="5"/>
      <c r="N466" s="5"/>
      <c r="O466" s="5"/>
      <c r="P466" s="5"/>
      <c r="Q466" s="5"/>
      <c r="R466" s="5"/>
    </row>
    <row r="467" spans="7:18" s="36" customFormat="1" x14ac:dyDescent="0.2">
      <c r="G467" s="104"/>
      <c r="J467" s="5"/>
      <c r="K467" s="5"/>
      <c r="L467" s="5"/>
      <c r="M467" s="5"/>
      <c r="N467" s="5"/>
      <c r="O467" s="5"/>
      <c r="P467" s="5"/>
      <c r="Q467" s="5"/>
      <c r="R467" s="5"/>
    </row>
    <row r="468" spans="7:18" s="36" customFormat="1" x14ac:dyDescent="0.2">
      <c r="G468" s="104"/>
      <c r="J468" s="5"/>
      <c r="K468" s="5"/>
      <c r="L468" s="5"/>
      <c r="M468" s="5"/>
      <c r="N468" s="5"/>
      <c r="O468" s="5"/>
      <c r="P468" s="5"/>
      <c r="Q468" s="5"/>
      <c r="R468" s="5"/>
    </row>
    <row r="469" spans="7:18" s="36" customFormat="1" x14ac:dyDescent="0.2">
      <c r="G469" s="104"/>
      <c r="J469" s="5"/>
      <c r="K469" s="5"/>
      <c r="L469" s="5"/>
      <c r="M469" s="5"/>
      <c r="N469" s="5"/>
      <c r="O469" s="5"/>
      <c r="P469" s="5"/>
      <c r="Q469" s="5"/>
      <c r="R469" s="5"/>
    </row>
    <row r="470" spans="7:18" s="36" customFormat="1" x14ac:dyDescent="0.2">
      <c r="G470" s="104"/>
      <c r="J470" s="5"/>
      <c r="K470" s="5"/>
      <c r="L470" s="5"/>
      <c r="M470" s="5"/>
      <c r="N470" s="5"/>
      <c r="O470" s="5"/>
      <c r="P470" s="5"/>
      <c r="Q470" s="5"/>
      <c r="R470" s="5"/>
    </row>
    <row r="471" spans="7:18" s="36" customFormat="1" x14ac:dyDescent="0.2">
      <c r="G471" s="104"/>
      <c r="J471" s="5"/>
      <c r="K471" s="5"/>
      <c r="L471" s="5"/>
      <c r="M471" s="5"/>
      <c r="N471" s="5"/>
      <c r="O471" s="5"/>
      <c r="P471" s="5"/>
      <c r="Q471" s="5"/>
      <c r="R471" s="5"/>
    </row>
    <row r="472" spans="7:18" s="36" customFormat="1" x14ac:dyDescent="0.2">
      <c r="G472" s="104"/>
      <c r="J472" s="5"/>
      <c r="K472" s="5"/>
      <c r="L472" s="5"/>
      <c r="M472" s="5"/>
      <c r="N472" s="5"/>
      <c r="O472" s="5"/>
      <c r="P472" s="5"/>
      <c r="Q472" s="5"/>
      <c r="R472" s="5"/>
    </row>
    <row r="473" spans="7:18" s="36" customFormat="1" x14ac:dyDescent="0.2">
      <c r="G473" s="104"/>
      <c r="J473" s="5"/>
      <c r="K473" s="5"/>
      <c r="L473" s="5"/>
      <c r="M473" s="5"/>
      <c r="N473" s="5"/>
      <c r="O473" s="5"/>
      <c r="P473" s="5"/>
      <c r="Q473" s="5"/>
      <c r="R473" s="5"/>
    </row>
    <row r="474" spans="7:18" s="36" customFormat="1" x14ac:dyDescent="0.2">
      <c r="G474" s="104"/>
      <c r="J474" s="5"/>
      <c r="K474" s="5"/>
      <c r="L474" s="5"/>
      <c r="M474" s="5"/>
      <c r="N474" s="5"/>
      <c r="O474" s="5"/>
      <c r="P474" s="5"/>
      <c r="Q474" s="5"/>
      <c r="R474" s="5"/>
    </row>
    <row r="475" spans="7:18" s="36" customFormat="1" x14ac:dyDescent="0.2">
      <c r="G475" s="104"/>
      <c r="J475" s="5"/>
      <c r="K475" s="5"/>
      <c r="L475" s="5"/>
      <c r="M475" s="5"/>
      <c r="N475" s="5"/>
      <c r="O475" s="5"/>
      <c r="P475" s="5"/>
      <c r="Q475" s="5"/>
      <c r="R475" s="5"/>
    </row>
    <row r="476" spans="7:18" s="36" customFormat="1" x14ac:dyDescent="0.2">
      <c r="G476" s="104"/>
      <c r="J476" s="5"/>
      <c r="K476" s="5"/>
      <c r="L476" s="5"/>
      <c r="M476" s="5"/>
      <c r="N476" s="5"/>
      <c r="O476" s="5"/>
      <c r="P476" s="5"/>
      <c r="Q476" s="5"/>
      <c r="R476" s="5"/>
    </row>
    <row r="477" spans="7:18" s="36" customFormat="1" x14ac:dyDescent="0.2">
      <c r="G477" s="104"/>
      <c r="J477" s="5"/>
      <c r="K477" s="5"/>
      <c r="L477" s="5"/>
      <c r="M477" s="5"/>
      <c r="N477" s="5"/>
      <c r="O477" s="5"/>
      <c r="P477" s="5"/>
      <c r="Q477" s="5"/>
      <c r="R477" s="5"/>
    </row>
    <row r="478" spans="7:18" s="36" customFormat="1" x14ac:dyDescent="0.2">
      <c r="G478" s="104"/>
      <c r="J478" s="5"/>
      <c r="K478" s="5"/>
      <c r="L478" s="5"/>
      <c r="M478" s="5"/>
      <c r="N478" s="5"/>
      <c r="O478" s="5"/>
      <c r="P478" s="5"/>
      <c r="Q478" s="5"/>
      <c r="R478" s="5"/>
    </row>
    <row r="479" spans="7:18" s="36" customFormat="1" x14ac:dyDescent="0.2">
      <c r="G479" s="104"/>
      <c r="J479" s="5"/>
      <c r="K479" s="5"/>
      <c r="L479" s="5"/>
      <c r="M479" s="5"/>
      <c r="N479" s="5"/>
      <c r="O479" s="5"/>
      <c r="P479" s="5"/>
      <c r="Q479" s="5"/>
      <c r="R479" s="5"/>
    </row>
    <row r="480" spans="7:18" s="36" customFormat="1" x14ac:dyDescent="0.2">
      <c r="G480" s="104"/>
      <c r="J480" s="5"/>
      <c r="K480" s="5"/>
      <c r="L480" s="5"/>
      <c r="M480" s="5"/>
      <c r="N480" s="5"/>
      <c r="O480" s="5"/>
      <c r="P480" s="5"/>
      <c r="Q480" s="5"/>
      <c r="R480" s="5"/>
    </row>
    <row r="481" spans="7:18" s="36" customFormat="1" x14ac:dyDescent="0.2">
      <c r="G481" s="104"/>
      <c r="J481" s="5"/>
      <c r="K481" s="5"/>
      <c r="L481" s="5"/>
      <c r="M481" s="5"/>
      <c r="N481" s="5"/>
      <c r="O481" s="5"/>
      <c r="P481" s="5"/>
      <c r="Q481" s="5"/>
      <c r="R481" s="5"/>
    </row>
    <row r="482" spans="7:18" s="36" customFormat="1" x14ac:dyDescent="0.2">
      <c r="G482" s="104"/>
      <c r="J482" s="5"/>
      <c r="K482" s="5"/>
      <c r="L482" s="5"/>
      <c r="M482" s="5"/>
      <c r="N482" s="5"/>
      <c r="O482" s="5"/>
      <c r="P482" s="5"/>
      <c r="Q482" s="5"/>
      <c r="R482" s="5"/>
    </row>
    <row r="483" spans="7:18" s="36" customFormat="1" x14ac:dyDescent="0.2">
      <c r="G483" s="104"/>
      <c r="J483" s="5"/>
      <c r="K483" s="5"/>
      <c r="L483" s="5"/>
      <c r="M483" s="5"/>
      <c r="N483" s="5"/>
      <c r="O483" s="5"/>
      <c r="P483" s="5"/>
      <c r="Q483" s="5"/>
      <c r="R483" s="5"/>
    </row>
    <row r="484" spans="7:18" s="36" customFormat="1" x14ac:dyDescent="0.2">
      <c r="G484" s="104"/>
      <c r="J484" s="5"/>
      <c r="K484" s="5"/>
      <c r="L484" s="5"/>
      <c r="M484" s="5"/>
      <c r="N484" s="5"/>
      <c r="O484" s="5"/>
      <c r="P484" s="5"/>
      <c r="Q484" s="5"/>
      <c r="R484" s="5"/>
    </row>
    <row r="485" spans="7:18" s="36" customFormat="1" x14ac:dyDescent="0.2">
      <c r="G485" s="104"/>
      <c r="J485" s="5"/>
      <c r="K485" s="5"/>
      <c r="L485" s="5"/>
      <c r="M485" s="5"/>
      <c r="N485" s="5"/>
      <c r="O485" s="5"/>
      <c r="P485" s="5"/>
      <c r="Q485" s="5"/>
      <c r="R485" s="5"/>
    </row>
    <row r="486" spans="7:18" s="36" customFormat="1" x14ac:dyDescent="0.2">
      <c r="G486" s="104"/>
      <c r="J486" s="5"/>
      <c r="K486" s="5"/>
      <c r="L486" s="5"/>
      <c r="M486" s="5"/>
      <c r="N486" s="5"/>
      <c r="O486" s="5"/>
      <c r="P486" s="5"/>
      <c r="Q486" s="5"/>
      <c r="R486" s="5"/>
    </row>
    <row r="487" spans="7:18" s="36" customFormat="1" x14ac:dyDescent="0.2">
      <c r="G487" s="104"/>
      <c r="J487" s="5"/>
      <c r="K487" s="5"/>
      <c r="L487" s="5"/>
      <c r="M487" s="5"/>
      <c r="N487" s="5"/>
      <c r="O487" s="5"/>
      <c r="P487" s="5"/>
      <c r="Q487" s="5"/>
      <c r="R487" s="5"/>
    </row>
    <row r="488" spans="7:18" s="36" customFormat="1" x14ac:dyDescent="0.2">
      <c r="G488" s="104"/>
      <c r="J488" s="5"/>
      <c r="K488" s="5"/>
      <c r="L488" s="5"/>
      <c r="M488" s="5"/>
      <c r="N488" s="5"/>
      <c r="O488" s="5"/>
      <c r="P488" s="5"/>
      <c r="Q488" s="5"/>
      <c r="R488" s="5"/>
    </row>
    <row r="489" spans="7:18" s="36" customFormat="1" x14ac:dyDescent="0.2">
      <c r="G489" s="104"/>
      <c r="J489" s="5"/>
      <c r="K489" s="5"/>
      <c r="L489" s="5"/>
      <c r="M489" s="5"/>
      <c r="N489" s="5"/>
      <c r="O489" s="5"/>
      <c r="P489" s="5"/>
      <c r="Q489" s="5"/>
      <c r="R489" s="5"/>
    </row>
    <row r="490" spans="7:18" s="36" customFormat="1" x14ac:dyDescent="0.2">
      <c r="G490" s="104"/>
      <c r="J490" s="5"/>
      <c r="K490" s="5"/>
      <c r="L490" s="5"/>
      <c r="M490" s="5"/>
      <c r="N490" s="5"/>
      <c r="O490" s="5"/>
      <c r="P490" s="5"/>
      <c r="Q490" s="5"/>
      <c r="R490" s="5"/>
    </row>
    <row r="491" spans="7:18" s="36" customFormat="1" x14ac:dyDescent="0.2">
      <c r="G491" s="104"/>
      <c r="J491" s="5"/>
      <c r="K491" s="5"/>
      <c r="L491" s="5"/>
      <c r="M491" s="5"/>
      <c r="N491" s="5"/>
      <c r="O491" s="5"/>
      <c r="P491" s="5"/>
      <c r="Q491" s="5"/>
      <c r="R491" s="5"/>
    </row>
    <row r="492" spans="7:18" s="36" customFormat="1" x14ac:dyDescent="0.2">
      <c r="G492" s="104"/>
      <c r="J492" s="5"/>
      <c r="K492" s="5"/>
      <c r="L492" s="5"/>
      <c r="M492" s="5"/>
      <c r="N492" s="5"/>
      <c r="O492" s="5"/>
      <c r="P492" s="5"/>
      <c r="Q492" s="5"/>
      <c r="R492" s="5"/>
    </row>
    <row r="493" spans="7:18" s="36" customFormat="1" x14ac:dyDescent="0.2">
      <c r="G493" s="104"/>
      <c r="J493" s="5"/>
      <c r="K493" s="5"/>
      <c r="L493" s="5"/>
      <c r="M493" s="5"/>
      <c r="N493" s="5"/>
      <c r="O493" s="5"/>
      <c r="P493" s="5"/>
      <c r="Q493" s="5"/>
      <c r="R493" s="5"/>
    </row>
    <row r="494" spans="7:18" s="36" customFormat="1" x14ac:dyDescent="0.2">
      <c r="G494" s="104"/>
      <c r="J494" s="5"/>
      <c r="K494" s="5"/>
      <c r="L494" s="5"/>
      <c r="M494" s="5"/>
      <c r="N494" s="5"/>
      <c r="O494" s="5"/>
      <c r="P494" s="5"/>
      <c r="Q494" s="5"/>
      <c r="R494" s="5"/>
    </row>
    <row r="495" spans="7:18" s="36" customFormat="1" x14ac:dyDescent="0.2">
      <c r="G495" s="104"/>
      <c r="J495" s="5"/>
      <c r="K495" s="5"/>
      <c r="L495" s="5"/>
      <c r="M495" s="5"/>
      <c r="N495" s="5"/>
      <c r="O495" s="5"/>
      <c r="P495" s="5"/>
      <c r="Q495" s="5"/>
      <c r="R495" s="5"/>
    </row>
    <row r="496" spans="7:18" s="36" customFormat="1" x14ac:dyDescent="0.2">
      <c r="G496" s="104"/>
      <c r="J496" s="5"/>
      <c r="K496" s="5"/>
      <c r="L496" s="5"/>
      <c r="M496" s="5"/>
      <c r="N496" s="5"/>
      <c r="O496" s="5"/>
      <c r="P496" s="5"/>
      <c r="Q496" s="5"/>
      <c r="R496" s="5"/>
    </row>
    <row r="497" spans="7:18" s="36" customFormat="1" x14ac:dyDescent="0.2">
      <c r="G497" s="104"/>
      <c r="J497" s="5"/>
      <c r="K497" s="5"/>
      <c r="L497" s="5"/>
      <c r="M497" s="5"/>
      <c r="N497" s="5"/>
      <c r="O497" s="5"/>
      <c r="P497" s="5"/>
      <c r="Q497" s="5"/>
      <c r="R497" s="5"/>
    </row>
    <row r="498" spans="7:18" s="36" customFormat="1" x14ac:dyDescent="0.2">
      <c r="G498" s="104"/>
      <c r="J498" s="5"/>
      <c r="K498" s="5"/>
      <c r="L498" s="5"/>
      <c r="M498" s="5"/>
      <c r="N498" s="5"/>
      <c r="O498" s="5"/>
      <c r="P498" s="5"/>
      <c r="Q498" s="5"/>
      <c r="R498" s="5"/>
    </row>
    <row r="499" spans="7:18" s="36" customFormat="1" x14ac:dyDescent="0.2">
      <c r="G499" s="104"/>
      <c r="J499" s="5"/>
      <c r="K499" s="5"/>
      <c r="L499" s="5"/>
      <c r="M499" s="5"/>
      <c r="N499" s="5"/>
      <c r="O499" s="5"/>
      <c r="P499" s="5"/>
      <c r="Q499" s="5"/>
      <c r="R499" s="5"/>
    </row>
    <row r="500" spans="7:18" s="36" customFormat="1" x14ac:dyDescent="0.2">
      <c r="G500" s="104"/>
      <c r="J500" s="5"/>
      <c r="K500" s="5"/>
      <c r="L500" s="5"/>
      <c r="M500" s="5"/>
      <c r="N500" s="5"/>
      <c r="O500" s="5"/>
      <c r="P500" s="5"/>
      <c r="Q500" s="5"/>
      <c r="R500" s="5"/>
    </row>
    <row r="501" spans="7:18" s="36" customFormat="1" x14ac:dyDescent="0.2">
      <c r="G501" s="104"/>
      <c r="J501" s="5"/>
      <c r="K501" s="5"/>
      <c r="L501" s="5"/>
      <c r="M501" s="5"/>
      <c r="N501" s="5"/>
      <c r="O501" s="5"/>
      <c r="P501" s="5"/>
      <c r="Q501" s="5"/>
      <c r="R501" s="5"/>
    </row>
    <row r="502" spans="7:18" s="36" customFormat="1" x14ac:dyDescent="0.2">
      <c r="G502" s="104"/>
      <c r="J502" s="5"/>
      <c r="K502" s="5"/>
      <c r="L502" s="5"/>
      <c r="M502" s="5"/>
      <c r="N502" s="5"/>
      <c r="O502" s="5"/>
      <c r="P502" s="5"/>
      <c r="Q502" s="5"/>
      <c r="R502" s="5"/>
    </row>
    <row r="503" spans="7:18" s="36" customFormat="1" x14ac:dyDescent="0.2">
      <c r="G503" s="104"/>
      <c r="J503" s="5"/>
      <c r="K503" s="5"/>
      <c r="L503" s="5"/>
      <c r="M503" s="5"/>
      <c r="N503" s="5"/>
      <c r="O503" s="5"/>
      <c r="P503" s="5"/>
      <c r="Q503" s="5"/>
      <c r="R503" s="5"/>
    </row>
    <row r="504" spans="7:18" s="36" customFormat="1" x14ac:dyDescent="0.2">
      <c r="G504" s="104"/>
      <c r="J504" s="5"/>
      <c r="K504" s="5"/>
      <c r="L504" s="5"/>
      <c r="M504" s="5"/>
      <c r="N504" s="5"/>
      <c r="O504" s="5"/>
      <c r="P504" s="5"/>
      <c r="Q504" s="5"/>
      <c r="R504" s="5"/>
    </row>
    <row r="505" spans="7:18" s="36" customFormat="1" x14ac:dyDescent="0.2">
      <c r="G505" s="104"/>
      <c r="J505" s="5"/>
      <c r="K505" s="5"/>
      <c r="L505" s="5"/>
      <c r="M505" s="5"/>
      <c r="N505" s="5"/>
      <c r="O505" s="5"/>
      <c r="P505" s="5"/>
      <c r="Q505" s="5"/>
      <c r="R505" s="5"/>
    </row>
    <row r="506" spans="7:18" s="36" customFormat="1" x14ac:dyDescent="0.2">
      <c r="G506" s="104"/>
      <c r="J506" s="5"/>
      <c r="K506" s="5"/>
      <c r="L506" s="5"/>
      <c r="M506" s="5"/>
      <c r="N506" s="5"/>
      <c r="O506" s="5"/>
      <c r="P506" s="5"/>
      <c r="Q506" s="5"/>
      <c r="R506" s="5"/>
    </row>
    <row r="507" spans="7:18" s="36" customFormat="1" x14ac:dyDescent="0.2">
      <c r="G507" s="104"/>
      <c r="J507" s="5"/>
      <c r="K507" s="5"/>
      <c r="L507" s="5"/>
      <c r="M507" s="5"/>
      <c r="N507" s="5"/>
      <c r="O507" s="5"/>
      <c r="P507" s="5"/>
      <c r="Q507" s="5"/>
      <c r="R507" s="5"/>
    </row>
    <row r="508" spans="7:18" s="36" customFormat="1" x14ac:dyDescent="0.2">
      <c r="G508" s="104"/>
      <c r="J508" s="5"/>
      <c r="K508" s="5"/>
      <c r="L508" s="5"/>
      <c r="M508" s="5"/>
      <c r="N508" s="5"/>
      <c r="O508" s="5"/>
      <c r="P508" s="5"/>
      <c r="Q508" s="5"/>
      <c r="R508" s="5"/>
    </row>
    <row r="509" spans="7:18" s="36" customFormat="1" x14ac:dyDescent="0.2">
      <c r="G509" s="104"/>
      <c r="J509" s="5"/>
      <c r="K509" s="5"/>
      <c r="L509" s="5"/>
      <c r="M509" s="5"/>
      <c r="N509" s="5"/>
      <c r="O509" s="5"/>
      <c r="P509" s="5"/>
      <c r="Q509" s="5"/>
      <c r="R509" s="5"/>
    </row>
    <row r="510" spans="7:18" s="36" customFormat="1" x14ac:dyDescent="0.2">
      <c r="G510" s="104"/>
      <c r="J510" s="5"/>
      <c r="K510" s="5"/>
      <c r="L510" s="5"/>
      <c r="M510" s="5"/>
      <c r="N510" s="5"/>
      <c r="O510" s="5"/>
      <c r="P510" s="5"/>
      <c r="Q510" s="5"/>
      <c r="R510" s="5"/>
    </row>
    <row r="511" spans="7:18" s="36" customFormat="1" x14ac:dyDescent="0.2">
      <c r="G511" s="104"/>
      <c r="J511" s="5"/>
      <c r="K511" s="5"/>
      <c r="L511" s="5"/>
      <c r="M511" s="5"/>
      <c r="N511" s="5"/>
      <c r="O511" s="5"/>
      <c r="P511" s="5"/>
      <c r="Q511" s="5"/>
      <c r="R511" s="5"/>
    </row>
    <row r="512" spans="7:18" s="36" customFormat="1" x14ac:dyDescent="0.2">
      <c r="G512" s="104"/>
      <c r="J512" s="5"/>
      <c r="K512" s="5"/>
      <c r="L512" s="5"/>
      <c r="M512" s="5"/>
      <c r="N512" s="5"/>
      <c r="O512" s="5"/>
      <c r="P512" s="5"/>
      <c r="Q512" s="5"/>
      <c r="R512" s="5"/>
    </row>
    <row r="513" spans="7:18" s="36" customFormat="1" x14ac:dyDescent="0.2">
      <c r="G513" s="104"/>
      <c r="J513" s="5"/>
      <c r="K513" s="5"/>
      <c r="L513" s="5"/>
      <c r="M513" s="5"/>
      <c r="N513" s="5"/>
      <c r="O513" s="5"/>
      <c r="P513" s="5"/>
      <c r="Q513" s="5"/>
      <c r="R513" s="5"/>
    </row>
    <row r="514" spans="7:18" s="36" customFormat="1" x14ac:dyDescent="0.2">
      <c r="G514" s="104"/>
      <c r="J514" s="5"/>
      <c r="K514" s="5"/>
      <c r="L514" s="5"/>
      <c r="M514" s="5"/>
      <c r="N514" s="5"/>
      <c r="O514" s="5"/>
      <c r="P514" s="5"/>
      <c r="Q514" s="5"/>
      <c r="R514" s="5"/>
    </row>
    <row r="515" spans="7:18" s="36" customFormat="1" x14ac:dyDescent="0.2">
      <c r="G515" s="104"/>
      <c r="J515" s="5"/>
      <c r="K515" s="5"/>
      <c r="L515" s="5"/>
      <c r="M515" s="5"/>
      <c r="N515" s="5"/>
      <c r="O515" s="5"/>
      <c r="P515" s="5"/>
      <c r="Q515" s="5"/>
      <c r="R515" s="5"/>
    </row>
    <row r="516" spans="7:18" s="36" customFormat="1" x14ac:dyDescent="0.2">
      <c r="G516" s="104"/>
      <c r="J516" s="5"/>
      <c r="K516" s="5"/>
      <c r="L516" s="5"/>
      <c r="M516" s="5"/>
      <c r="N516" s="5"/>
      <c r="O516" s="5"/>
      <c r="P516" s="5"/>
      <c r="Q516" s="5"/>
      <c r="R516" s="5"/>
    </row>
    <row r="517" spans="7:18" s="36" customFormat="1" x14ac:dyDescent="0.2">
      <c r="G517" s="104"/>
      <c r="J517" s="5"/>
      <c r="K517" s="5"/>
      <c r="L517" s="5"/>
      <c r="M517" s="5"/>
      <c r="N517" s="5"/>
      <c r="O517" s="5"/>
      <c r="P517" s="5"/>
      <c r="Q517" s="5"/>
      <c r="R517" s="5"/>
    </row>
    <row r="518" spans="7:18" s="36" customFormat="1" x14ac:dyDescent="0.2">
      <c r="G518" s="104"/>
      <c r="J518" s="5"/>
      <c r="K518" s="5"/>
      <c r="L518" s="5"/>
      <c r="M518" s="5"/>
      <c r="N518" s="5"/>
      <c r="O518" s="5"/>
      <c r="P518" s="5"/>
      <c r="Q518" s="5"/>
      <c r="R518" s="5"/>
    </row>
    <row r="519" spans="7:18" s="36" customFormat="1" x14ac:dyDescent="0.2">
      <c r="G519" s="104"/>
      <c r="J519" s="5"/>
      <c r="K519" s="5"/>
      <c r="L519" s="5"/>
      <c r="M519" s="5"/>
      <c r="N519" s="5"/>
      <c r="O519" s="5"/>
      <c r="P519" s="5"/>
      <c r="Q519" s="5"/>
      <c r="R519" s="5"/>
    </row>
    <row r="520" spans="7:18" s="36" customFormat="1" x14ac:dyDescent="0.2">
      <c r="G520" s="104"/>
      <c r="J520" s="5"/>
      <c r="K520" s="5"/>
      <c r="L520" s="5"/>
      <c r="M520" s="5"/>
      <c r="N520" s="5"/>
      <c r="O520" s="5"/>
      <c r="P520" s="5"/>
      <c r="Q520" s="5"/>
      <c r="R520" s="5"/>
    </row>
    <row r="521" spans="7:18" s="36" customFormat="1" x14ac:dyDescent="0.2">
      <c r="G521" s="104"/>
      <c r="J521" s="5"/>
      <c r="K521" s="5"/>
      <c r="L521" s="5"/>
      <c r="M521" s="5"/>
      <c r="N521" s="5"/>
      <c r="O521" s="5"/>
      <c r="P521" s="5"/>
      <c r="Q521" s="5"/>
      <c r="R521" s="5"/>
    </row>
    <row r="522" spans="7:18" s="36" customFormat="1" x14ac:dyDescent="0.2">
      <c r="G522" s="104"/>
      <c r="J522" s="5"/>
      <c r="K522" s="5"/>
      <c r="L522" s="5"/>
      <c r="M522" s="5"/>
      <c r="N522" s="5"/>
      <c r="O522" s="5"/>
      <c r="P522" s="5"/>
      <c r="Q522" s="5"/>
      <c r="R522" s="5"/>
    </row>
    <row r="523" spans="7:18" s="36" customFormat="1" x14ac:dyDescent="0.2">
      <c r="G523" s="104"/>
      <c r="J523" s="5"/>
      <c r="K523" s="5"/>
      <c r="L523" s="5"/>
      <c r="M523" s="5"/>
      <c r="N523" s="5"/>
      <c r="O523" s="5"/>
      <c r="P523" s="5"/>
      <c r="Q523" s="5"/>
      <c r="R523" s="5"/>
    </row>
    <row r="524" spans="7:18" s="36" customFormat="1" x14ac:dyDescent="0.2">
      <c r="G524" s="104"/>
      <c r="J524" s="5"/>
      <c r="K524" s="5"/>
      <c r="L524" s="5"/>
      <c r="M524" s="5"/>
      <c r="N524" s="5"/>
      <c r="O524" s="5"/>
      <c r="P524" s="5"/>
      <c r="Q524" s="5"/>
      <c r="R524" s="5"/>
    </row>
    <row r="525" spans="7:18" s="36" customFormat="1" x14ac:dyDescent="0.2">
      <c r="G525" s="104"/>
      <c r="J525" s="5"/>
      <c r="K525" s="5"/>
      <c r="L525" s="5"/>
      <c r="M525" s="5"/>
      <c r="N525" s="5"/>
      <c r="O525" s="5"/>
      <c r="P525" s="5"/>
      <c r="Q525" s="5"/>
      <c r="R525" s="5"/>
    </row>
    <row r="526" spans="7:18" s="36" customFormat="1" x14ac:dyDescent="0.2">
      <c r="G526" s="104"/>
      <c r="J526" s="5"/>
      <c r="K526" s="5"/>
      <c r="L526" s="5"/>
      <c r="M526" s="5"/>
      <c r="N526" s="5"/>
      <c r="O526" s="5"/>
      <c r="P526" s="5"/>
      <c r="Q526" s="5"/>
      <c r="R526" s="5"/>
    </row>
    <row r="527" spans="7:18" s="36" customFormat="1" x14ac:dyDescent="0.2">
      <c r="G527" s="104"/>
      <c r="J527" s="5"/>
      <c r="K527" s="5"/>
      <c r="L527" s="5"/>
      <c r="M527" s="5"/>
      <c r="N527" s="5"/>
      <c r="O527" s="5"/>
      <c r="P527" s="5"/>
      <c r="Q527" s="5"/>
      <c r="R527" s="5"/>
    </row>
    <row r="528" spans="7:18" s="36" customFormat="1" x14ac:dyDescent="0.2">
      <c r="G528" s="104"/>
      <c r="J528" s="5"/>
      <c r="K528" s="5"/>
      <c r="L528" s="5"/>
      <c r="M528" s="5"/>
      <c r="N528" s="5"/>
      <c r="O528" s="5"/>
      <c r="P528" s="5"/>
      <c r="Q528" s="5"/>
      <c r="R528" s="5"/>
    </row>
    <row r="529" spans="7:18" s="36" customFormat="1" x14ac:dyDescent="0.2">
      <c r="G529" s="104"/>
      <c r="J529" s="5"/>
      <c r="K529" s="5"/>
      <c r="L529" s="5"/>
      <c r="M529" s="5"/>
      <c r="N529" s="5"/>
      <c r="O529" s="5"/>
      <c r="P529" s="5"/>
      <c r="Q529" s="5"/>
      <c r="R529" s="5"/>
    </row>
    <row r="530" spans="7:18" s="36" customFormat="1" x14ac:dyDescent="0.2">
      <c r="G530" s="104"/>
      <c r="J530" s="5"/>
      <c r="K530" s="5"/>
      <c r="L530" s="5"/>
      <c r="M530" s="5"/>
      <c r="N530" s="5"/>
      <c r="O530" s="5"/>
      <c r="P530" s="5"/>
      <c r="Q530" s="5"/>
      <c r="R530" s="5"/>
    </row>
    <row r="531" spans="7:18" s="36" customFormat="1" x14ac:dyDescent="0.2">
      <c r="G531" s="104"/>
      <c r="J531" s="5"/>
      <c r="K531" s="5"/>
      <c r="L531" s="5"/>
      <c r="M531" s="5"/>
      <c r="N531" s="5"/>
      <c r="O531" s="5"/>
      <c r="P531" s="5"/>
      <c r="Q531" s="5"/>
      <c r="R531" s="5"/>
    </row>
    <row r="532" spans="7:18" s="36" customFormat="1" x14ac:dyDescent="0.2">
      <c r="G532" s="104"/>
      <c r="J532" s="5"/>
      <c r="K532" s="5"/>
      <c r="L532" s="5"/>
      <c r="M532" s="5"/>
      <c r="N532" s="5"/>
      <c r="O532" s="5"/>
      <c r="P532" s="5"/>
      <c r="Q532" s="5"/>
      <c r="R532" s="5"/>
    </row>
    <row r="533" spans="7:18" s="36" customFormat="1" x14ac:dyDescent="0.2">
      <c r="G533" s="104"/>
      <c r="J533" s="5"/>
      <c r="K533" s="5"/>
      <c r="L533" s="5"/>
      <c r="M533" s="5"/>
      <c r="N533" s="5"/>
      <c r="O533" s="5"/>
      <c r="P533" s="5"/>
      <c r="Q533" s="5"/>
      <c r="R533" s="5"/>
    </row>
    <row r="534" spans="7:18" s="36" customFormat="1" x14ac:dyDescent="0.2">
      <c r="G534" s="104"/>
      <c r="J534" s="5"/>
      <c r="K534" s="5"/>
      <c r="L534" s="5"/>
      <c r="M534" s="5"/>
      <c r="N534" s="5"/>
      <c r="O534" s="5"/>
      <c r="P534" s="5"/>
      <c r="Q534" s="5"/>
      <c r="R534" s="5"/>
    </row>
    <row r="535" spans="7:18" s="36" customFormat="1" x14ac:dyDescent="0.2">
      <c r="G535" s="104"/>
      <c r="J535" s="5"/>
      <c r="K535" s="5"/>
      <c r="L535" s="5"/>
      <c r="M535" s="5"/>
      <c r="N535" s="5"/>
      <c r="O535" s="5"/>
      <c r="P535" s="5"/>
      <c r="Q535" s="5"/>
      <c r="R535" s="5"/>
    </row>
    <row r="536" spans="7:18" s="36" customFormat="1" x14ac:dyDescent="0.2">
      <c r="G536" s="104"/>
      <c r="J536" s="5"/>
      <c r="K536" s="5"/>
      <c r="L536" s="5"/>
      <c r="M536" s="5"/>
      <c r="N536" s="5"/>
      <c r="O536" s="5"/>
      <c r="P536" s="5"/>
      <c r="Q536" s="5"/>
      <c r="R536" s="5"/>
    </row>
    <row r="537" spans="7:18" s="36" customFormat="1" x14ac:dyDescent="0.2">
      <c r="G537" s="104"/>
      <c r="J537" s="5"/>
      <c r="K537" s="5"/>
      <c r="L537" s="5"/>
      <c r="M537" s="5"/>
      <c r="N537" s="5"/>
      <c r="O537" s="5"/>
      <c r="P537" s="5"/>
      <c r="Q537" s="5"/>
      <c r="R537" s="5"/>
    </row>
    <row r="538" spans="7:18" s="36" customFormat="1" x14ac:dyDescent="0.2">
      <c r="G538" s="104"/>
      <c r="J538" s="5"/>
      <c r="K538" s="5"/>
      <c r="L538" s="5"/>
      <c r="M538" s="5"/>
      <c r="N538" s="5"/>
      <c r="O538" s="5"/>
      <c r="P538" s="5"/>
      <c r="Q538" s="5"/>
      <c r="R538" s="5"/>
    </row>
    <row r="539" spans="7:18" s="36" customFormat="1" x14ac:dyDescent="0.2">
      <c r="G539" s="104"/>
      <c r="J539" s="5"/>
      <c r="K539" s="5"/>
      <c r="L539" s="5"/>
      <c r="M539" s="5"/>
      <c r="N539" s="5"/>
      <c r="O539" s="5"/>
      <c r="P539" s="5"/>
      <c r="Q539" s="5"/>
      <c r="R539" s="5"/>
    </row>
    <row r="540" spans="7:18" s="36" customFormat="1" x14ac:dyDescent="0.2">
      <c r="G540" s="104"/>
      <c r="J540" s="5"/>
      <c r="K540" s="5"/>
      <c r="L540" s="5"/>
      <c r="M540" s="5"/>
      <c r="N540" s="5"/>
      <c r="O540" s="5"/>
      <c r="P540" s="5"/>
      <c r="Q540" s="5"/>
      <c r="R540" s="5"/>
    </row>
    <row r="541" spans="7:18" s="36" customFormat="1" x14ac:dyDescent="0.2">
      <c r="G541" s="104"/>
      <c r="J541" s="5"/>
      <c r="K541" s="5"/>
      <c r="L541" s="5"/>
      <c r="M541" s="5"/>
      <c r="N541" s="5"/>
      <c r="O541" s="5"/>
      <c r="P541" s="5"/>
      <c r="Q541" s="5"/>
      <c r="R541" s="5"/>
    </row>
    <row r="542" spans="7:18" s="36" customFormat="1" x14ac:dyDescent="0.2">
      <c r="G542" s="104"/>
      <c r="J542" s="5"/>
      <c r="K542" s="5"/>
      <c r="L542" s="5"/>
      <c r="M542" s="5"/>
      <c r="N542" s="5"/>
      <c r="O542" s="5"/>
      <c r="P542" s="5"/>
      <c r="Q542" s="5"/>
      <c r="R542" s="5"/>
    </row>
    <row r="543" spans="7:18" s="36" customFormat="1" x14ac:dyDescent="0.2">
      <c r="G543" s="104"/>
      <c r="J543" s="5"/>
      <c r="K543" s="5"/>
      <c r="L543" s="5"/>
      <c r="M543" s="5"/>
      <c r="N543" s="5"/>
      <c r="O543" s="5"/>
      <c r="P543" s="5"/>
      <c r="Q543" s="5"/>
      <c r="R543" s="5"/>
    </row>
    <row r="544" spans="7:18" s="36" customFormat="1" x14ac:dyDescent="0.2">
      <c r="G544" s="104"/>
      <c r="J544" s="5"/>
      <c r="K544" s="5"/>
      <c r="L544" s="5"/>
      <c r="M544" s="5"/>
      <c r="N544" s="5"/>
      <c r="O544" s="5"/>
      <c r="P544" s="5"/>
      <c r="Q544" s="5"/>
      <c r="R544" s="5"/>
    </row>
    <row r="545" spans="7:18" s="36" customFormat="1" x14ac:dyDescent="0.2">
      <c r="G545" s="104"/>
      <c r="J545" s="5"/>
      <c r="K545" s="5"/>
      <c r="L545" s="5"/>
      <c r="M545" s="5"/>
      <c r="N545" s="5"/>
      <c r="O545" s="5"/>
      <c r="P545" s="5"/>
      <c r="Q545" s="5"/>
      <c r="R545" s="5"/>
    </row>
    <row r="546" spans="7:18" s="36" customFormat="1" x14ac:dyDescent="0.2">
      <c r="G546" s="104"/>
      <c r="J546" s="5"/>
      <c r="K546" s="5"/>
      <c r="L546" s="5"/>
      <c r="M546" s="5"/>
      <c r="N546" s="5"/>
      <c r="O546" s="5"/>
      <c r="P546" s="5"/>
      <c r="Q546" s="5"/>
      <c r="R546" s="5"/>
    </row>
    <row r="547" spans="7:18" s="36" customFormat="1" x14ac:dyDescent="0.2">
      <c r="G547" s="104"/>
      <c r="J547" s="5"/>
      <c r="K547" s="5"/>
      <c r="L547" s="5"/>
      <c r="M547" s="5"/>
      <c r="N547" s="5"/>
      <c r="O547" s="5"/>
      <c r="P547" s="5"/>
      <c r="Q547" s="5"/>
      <c r="R547" s="5"/>
    </row>
    <row r="548" spans="7:18" s="36" customFormat="1" x14ac:dyDescent="0.2">
      <c r="G548" s="104"/>
      <c r="J548" s="5"/>
      <c r="K548" s="5"/>
      <c r="L548" s="5"/>
      <c r="M548" s="5"/>
      <c r="N548" s="5"/>
      <c r="O548" s="5"/>
      <c r="P548" s="5"/>
      <c r="Q548" s="5"/>
      <c r="R548" s="5"/>
    </row>
    <row r="549" spans="7:18" s="36" customFormat="1" x14ac:dyDescent="0.2">
      <c r="G549" s="104"/>
      <c r="J549" s="5"/>
      <c r="K549" s="5"/>
      <c r="L549" s="5"/>
      <c r="M549" s="5"/>
      <c r="N549" s="5"/>
      <c r="O549" s="5"/>
      <c r="P549" s="5"/>
      <c r="Q549" s="5"/>
      <c r="R549" s="5"/>
    </row>
    <row r="550" spans="7:18" s="36" customFormat="1" x14ac:dyDescent="0.2">
      <c r="G550" s="104"/>
      <c r="J550" s="5"/>
      <c r="K550" s="5"/>
      <c r="L550" s="5"/>
      <c r="M550" s="5"/>
      <c r="N550" s="5"/>
      <c r="O550" s="5"/>
      <c r="P550" s="5"/>
      <c r="Q550" s="5"/>
      <c r="R550" s="5"/>
    </row>
    <row r="551" spans="7:18" s="36" customFormat="1" x14ac:dyDescent="0.2">
      <c r="G551" s="104"/>
      <c r="J551" s="5"/>
      <c r="K551" s="5"/>
      <c r="L551" s="5"/>
      <c r="M551" s="5"/>
      <c r="N551" s="5"/>
      <c r="O551" s="5"/>
      <c r="P551" s="5"/>
      <c r="Q551" s="5"/>
      <c r="R551" s="5"/>
    </row>
    <row r="552" spans="7:18" s="36" customFormat="1" x14ac:dyDescent="0.2">
      <c r="G552" s="104"/>
      <c r="J552" s="5"/>
      <c r="K552" s="5"/>
      <c r="L552" s="5"/>
      <c r="M552" s="5"/>
      <c r="N552" s="5"/>
      <c r="O552" s="5"/>
      <c r="P552" s="5"/>
      <c r="Q552" s="5"/>
      <c r="R552" s="5"/>
    </row>
    <row r="553" spans="7:18" s="36" customFormat="1" x14ac:dyDescent="0.2">
      <c r="G553" s="104"/>
      <c r="J553" s="5"/>
      <c r="K553" s="5"/>
      <c r="L553" s="5"/>
      <c r="M553" s="5"/>
      <c r="N553" s="5"/>
      <c r="O553" s="5"/>
      <c r="P553" s="5"/>
      <c r="Q553" s="5"/>
      <c r="R553" s="5"/>
    </row>
    <row r="554" spans="7:18" s="36" customFormat="1" x14ac:dyDescent="0.2">
      <c r="G554" s="104"/>
      <c r="J554" s="5"/>
      <c r="K554" s="5"/>
      <c r="L554" s="5"/>
      <c r="M554" s="5"/>
      <c r="N554" s="5"/>
      <c r="O554" s="5"/>
      <c r="P554" s="5"/>
      <c r="Q554" s="5"/>
      <c r="R554" s="5"/>
    </row>
    <row r="555" spans="7:18" s="36" customFormat="1" x14ac:dyDescent="0.2">
      <c r="G555" s="104"/>
      <c r="J555" s="5"/>
      <c r="K555" s="5"/>
      <c r="L555" s="5"/>
      <c r="M555" s="5"/>
      <c r="N555" s="5"/>
      <c r="O555" s="5"/>
      <c r="P555" s="5"/>
      <c r="Q555" s="5"/>
      <c r="R555" s="5"/>
    </row>
    <row r="556" spans="7:18" s="36" customFormat="1" x14ac:dyDescent="0.2">
      <c r="G556" s="104"/>
      <c r="J556" s="5"/>
      <c r="K556" s="5"/>
      <c r="L556" s="5"/>
      <c r="M556" s="5"/>
      <c r="N556" s="5"/>
      <c r="O556" s="5"/>
      <c r="P556" s="5"/>
      <c r="Q556" s="5"/>
      <c r="R556" s="5"/>
    </row>
    <row r="557" spans="7:18" s="36" customFormat="1" x14ac:dyDescent="0.2">
      <c r="G557" s="104"/>
      <c r="J557" s="5"/>
      <c r="K557" s="5"/>
      <c r="L557" s="5"/>
      <c r="M557" s="5"/>
      <c r="N557" s="5"/>
      <c r="O557" s="5"/>
      <c r="P557" s="5"/>
      <c r="Q557" s="5"/>
      <c r="R557" s="5"/>
    </row>
    <row r="558" spans="7:18" s="36" customFormat="1" x14ac:dyDescent="0.2">
      <c r="G558" s="104"/>
      <c r="J558" s="5"/>
      <c r="K558" s="5"/>
      <c r="L558" s="5"/>
      <c r="M558" s="5"/>
      <c r="N558" s="5"/>
      <c r="O558" s="5"/>
      <c r="P558" s="5"/>
      <c r="Q558" s="5"/>
      <c r="R558" s="5"/>
    </row>
    <row r="559" spans="7:18" s="36" customFormat="1" x14ac:dyDescent="0.2">
      <c r="G559" s="104"/>
      <c r="J559" s="5"/>
      <c r="K559" s="5"/>
      <c r="L559" s="5"/>
      <c r="M559" s="5"/>
      <c r="N559" s="5"/>
      <c r="O559" s="5"/>
      <c r="P559" s="5"/>
      <c r="Q559" s="5"/>
      <c r="R559" s="5"/>
    </row>
    <row r="560" spans="7:18" s="36" customFormat="1" x14ac:dyDescent="0.2">
      <c r="G560" s="104"/>
      <c r="J560" s="5"/>
      <c r="K560" s="5"/>
      <c r="L560" s="5"/>
      <c r="M560" s="5"/>
      <c r="N560" s="5"/>
      <c r="O560" s="5"/>
      <c r="P560" s="5"/>
      <c r="Q560" s="5"/>
      <c r="R560" s="5"/>
    </row>
    <row r="561" spans="7:18" s="36" customFormat="1" x14ac:dyDescent="0.2">
      <c r="G561" s="104"/>
      <c r="J561" s="5"/>
      <c r="K561" s="5"/>
      <c r="L561" s="5"/>
      <c r="M561" s="5"/>
      <c r="N561" s="5"/>
      <c r="O561" s="5"/>
      <c r="P561" s="5"/>
      <c r="Q561" s="5"/>
      <c r="R561" s="5"/>
    </row>
    <row r="562" spans="7:18" s="36" customFormat="1" x14ac:dyDescent="0.2">
      <c r="G562" s="104"/>
      <c r="J562" s="5"/>
      <c r="K562" s="5"/>
      <c r="L562" s="5"/>
      <c r="M562" s="5"/>
      <c r="N562" s="5"/>
      <c r="O562" s="5"/>
      <c r="P562" s="5"/>
      <c r="Q562" s="5"/>
      <c r="R562" s="5"/>
    </row>
    <row r="563" spans="7:18" s="36" customFormat="1" x14ac:dyDescent="0.2">
      <c r="G563" s="104"/>
      <c r="J563" s="5"/>
      <c r="K563" s="5"/>
      <c r="L563" s="5"/>
      <c r="M563" s="5"/>
      <c r="N563" s="5"/>
      <c r="O563" s="5"/>
      <c r="P563" s="5"/>
      <c r="Q563" s="5"/>
      <c r="R563" s="5"/>
    </row>
    <row r="564" spans="7:18" s="36" customFormat="1" x14ac:dyDescent="0.2">
      <c r="G564" s="104"/>
      <c r="J564" s="5"/>
      <c r="K564" s="5"/>
      <c r="L564" s="5"/>
      <c r="M564" s="5"/>
      <c r="N564" s="5"/>
      <c r="O564" s="5"/>
      <c r="P564" s="5"/>
      <c r="Q564" s="5"/>
      <c r="R564" s="5"/>
    </row>
    <row r="565" spans="7:18" s="36" customFormat="1" x14ac:dyDescent="0.2">
      <c r="G565" s="104"/>
      <c r="J565" s="5"/>
      <c r="K565" s="5"/>
      <c r="L565" s="5"/>
      <c r="M565" s="5"/>
      <c r="N565" s="5"/>
      <c r="O565" s="5"/>
      <c r="P565" s="5"/>
      <c r="Q565" s="5"/>
      <c r="R565" s="5"/>
    </row>
    <row r="566" spans="7:18" s="36" customFormat="1" x14ac:dyDescent="0.2">
      <c r="G566" s="104"/>
      <c r="J566" s="5"/>
      <c r="K566" s="5"/>
      <c r="L566" s="5"/>
      <c r="M566" s="5"/>
      <c r="N566" s="5"/>
      <c r="O566" s="5"/>
      <c r="P566" s="5"/>
      <c r="Q566" s="5"/>
      <c r="R566" s="5"/>
    </row>
    <row r="567" spans="7:18" s="36" customFormat="1" x14ac:dyDescent="0.2">
      <c r="G567" s="104"/>
      <c r="J567" s="5"/>
      <c r="K567" s="5"/>
      <c r="L567" s="5"/>
      <c r="M567" s="5"/>
      <c r="N567" s="5"/>
      <c r="O567" s="5"/>
      <c r="P567" s="5"/>
      <c r="Q567" s="5"/>
      <c r="R567" s="5"/>
    </row>
    <row r="568" spans="7:18" s="36" customFormat="1" x14ac:dyDescent="0.2">
      <c r="G568" s="104"/>
      <c r="J568" s="5"/>
      <c r="K568" s="5"/>
      <c r="L568" s="5"/>
      <c r="M568" s="5"/>
      <c r="N568" s="5"/>
      <c r="O568" s="5"/>
      <c r="P568" s="5"/>
      <c r="Q568" s="5"/>
      <c r="R568" s="5"/>
    </row>
    <row r="569" spans="7:18" s="36" customFormat="1" x14ac:dyDescent="0.2">
      <c r="G569" s="104"/>
      <c r="J569" s="5"/>
      <c r="K569" s="5"/>
      <c r="L569" s="5"/>
      <c r="M569" s="5"/>
      <c r="N569" s="5"/>
      <c r="O569" s="5"/>
      <c r="P569" s="5"/>
      <c r="Q569" s="5"/>
      <c r="R569" s="5"/>
    </row>
    <row r="570" spans="7:18" s="36" customFormat="1" x14ac:dyDescent="0.2">
      <c r="G570" s="104"/>
      <c r="J570" s="5"/>
      <c r="K570" s="5"/>
      <c r="L570" s="5"/>
      <c r="M570" s="5"/>
      <c r="N570" s="5"/>
      <c r="O570" s="5"/>
      <c r="P570" s="5"/>
      <c r="Q570" s="5"/>
      <c r="R570" s="5"/>
    </row>
    <row r="571" spans="7:18" s="36" customFormat="1" x14ac:dyDescent="0.2">
      <c r="G571" s="104"/>
      <c r="J571" s="5"/>
      <c r="K571" s="5"/>
      <c r="L571" s="5"/>
      <c r="M571" s="5"/>
      <c r="N571" s="5"/>
      <c r="O571" s="5"/>
      <c r="P571" s="5"/>
      <c r="Q571" s="5"/>
      <c r="R571" s="5"/>
    </row>
    <row r="572" spans="7:18" s="36" customFormat="1" x14ac:dyDescent="0.2">
      <c r="G572" s="104"/>
      <c r="J572" s="5"/>
      <c r="K572" s="5"/>
      <c r="L572" s="5"/>
      <c r="M572" s="5"/>
      <c r="N572" s="5"/>
      <c r="O572" s="5"/>
      <c r="P572" s="5"/>
      <c r="Q572" s="5"/>
      <c r="R572" s="5"/>
    </row>
    <row r="573" spans="7:18" s="36" customFormat="1" x14ac:dyDescent="0.2">
      <c r="G573" s="104"/>
      <c r="J573" s="5"/>
      <c r="K573" s="5"/>
      <c r="L573" s="5"/>
      <c r="M573" s="5"/>
      <c r="N573" s="5"/>
      <c r="O573" s="5"/>
      <c r="P573" s="5"/>
      <c r="Q573" s="5"/>
      <c r="R573" s="5"/>
    </row>
    <row r="574" spans="7:18" s="36" customFormat="1" x14ac:dyDescent="0.2">
      <c r="G574" s="104"/>
      <c r="J574" s="5"/>
      <c r="K574" s="5"/>
      <c r="L574" s="5"/>
      <c r="M574" s="5"/>
      <c r="N574" s="5"/>
      <c r="O574" s="5"/>
      <c r="P574" s="5"/>
      <c r="Q574" s="5"/>
      <c r="R574" s="5"/>
    </row>
    <row r="575" spans="7:18" s="36" customFormat="1" x14ac:dyDescent="0.2">
      <c r="G575" s="104"/>
      <c r="J575" s="5"/>
      <c r="K575" s="5"/>
      <c r="L575" s="5"/>
      <c r="M575" s="5"/>
      <c r="N575" s="5"/>
      <c r="O575" s="5"/>
      <c r="P575" s="5"/>
      <c r="Q575" s="5"/>
      <c r="R575" s="5"/>
    </row>
    <row r="576" spans="7:18" s="36" customFormat="1" x14ac:dyDescent="0.2">
      <c r="G576" s="104"/>
      <c r="J576" s="5"/>
      <c r="K576" s="5"/>
      <c r="L576" s="5"/>
      <c r="M576" s="5"/>
      <c r="N576" s="5"/>
      <c r="O576" s="5"/>
      <c r="P576" s="5"/>
      <c r="Q576" s="5"/>
      <c r="R576" s="5"/>
    </row>
    <row r="577" spans="7:18" s="36" customFormat="1" x14ac:dyDescent="0.2">
      <c r="G577" s="104"/>
      <c r="J577" s="5"/>
      <c r="K577" s="5"/>
      <c r="L577" s="5"/>
      <c r="M577" s="5"/>
      <c r="N577" s="5"/>
      <c r="O577" s="5"/>
      <c r="P577" s="5"/>
      <c r="Q577" s="5"/>
      <c r="R577" s="5"/>
    </row>
    <row r="578" spans="7:18" s="36" customFormat="1" x14ac:dyDescent="0.2">
      <c r="G578" s="104"/>
      <c r="J578" s="5"/>
      <c r="K578" s="5"/>
      <c r="L578" s="5"/>
      <c r="M578" s="5"/>
      <c r="N578" s="5"/>
      <c r="O578" s="5"/>
      <c r="P578" s="5"/>
      <c r="Q578" s="5"/>
      <c r="R578" s="5"/>
    </row>
    <row r="579" spans="7:18" s="36" customFormat="1" x14ac:dyDescent="0.2">
      <c r="G579" s="104"/>
      <c r="J579" s="5"/>
      <c r="K579" s="5"/>
      <c r="L579" s="5"/>
      <c r="M579" s="5"/>
      <c r="N579" s="5"/>
      <c r="O579" s="5"/>
      <c r="P579" s="5"/>
      <c r="Q579" s="5"/>
      <c r="R579" s="5"/>
    </row>
    <row r="580" spans="7:18" s="36" customFormat="1" x14ac:dyDescent="0.2">
      <c r="G580" s="104"/>
      <c r="J580" s="5"/>
      <c r="K580" s="5"/>
      <c r="L580" s="5"/>
      <c r="M580" s="5"/>
      <c r="N580" s="5"/>
      <c r="O580" s="5"/>
      <c r="P580" s="5"/>
      <c r="Q580" s="5"/>
      <c r="R580" s="5"/>
    </row>
    <row r="581" spans="7:18" s="36" customFormat="1" x14ac:dyDescent="0.2">
      <c r="G581" s="104"/>
      <c r="J581" s="5"/>
      <c r="K581" s="5"/>
      <c r="L581" s="5"/>
      <c r="M581" s="5"/>
      <c r="N581" s="5"/>
      <c r="O581" s="5"/>
      <c r="P581" s="5"/>
      <c r="Q581" s="5"/>
      <c r="R581" s="5"/>
    </row>
    <row r="582" spans="7:18" s="36" customFormat="1" x14ac:dyDescent="0.2">
      <c r="G582" s="104"/>
      <c r="J582" s="5"/>
      <c r="K582" s="5"/>
      <c r="L582" s="5"/>
      <c r="M582" s="5"/>
      <c r="N582" s="5"/>
      <c r="O582" s="5"/>
      <c r="P582" s="5"/>
      <c r="Q582" s="5"/>
      <c r="R582" s="5"/>
    </row>
    <row r="583" spans="7:18" s="36" customFormat="1" x14ac:dyDescent="0.2">
      <c r="G583" s="104"/>
      <c r="J583" s="5"/>
      <c r="K583" s="5"/>
      <c r="L583" s="5"/>
      <c r="M583" s="5"/>
      <c r="N583" s="5"/>
      <c r="O583" s="5"/>
      <c r="P583" s="5"/>
      <c r="Q583" s="5"/>
      <c r="R583" s="5"/>
    </row>
    <row r="584" spans="7:18" s="36" customFormat="1" x14ac:dyDescent="0.2">
      <c r="G584" s="104"/>
      <c r="J584" s="5"/>
      <c r="K584" s="5"/>
      <c r="L584" s="5"/>
      <c r="M584" s="5"/>
      <c r="N584" s="5"/>
      <c r="O584" s="5"/>
      <c r="P584" s="5"/>
      <c r="Q584" s="5"/>
      <c r="R584" s="5"/>
    </row>
    <row r="585" spans="7:18" s="36" customFormat="1" x14ac:dyDescent="0.2">
      <c r="G585" s="104"/>
      <c r="J585" s="5"/>
      <c r="K585" s="5"/>
      <c r="L585" s="5"/>
      <c r="M585" s="5"/>
      <c r="N585" s="5"/>
      <c r="O585" s="5"/>
      <c r="P585" s="5"/>
      <c r="Q585" s="5"/>
      <c r="R585" s="5"/>
    </row>
    <row r="586" spans="7:18" s="36" customFormat="1" x14ac:dyDescent="0.2">
      <c r="G586" s="104"/>
      <c r="J586" s="5"/>
      <c r="K586" s="5"/>
      <c r="L586" s="5"/>
      <c r="M586" s="5"/>
      <c r="N586" s="5"/>
      <c r="O586" s="5"/>
      <c r="P586" s="5"/>
      <c r="Q586" s="5"/>
      <c r="R586" s="5"/>
    </row>
  </sheetData>
  <mergeCells count="6">
    <mergeCell ref="A49:I49"/>
    <mergeCell ref="A5:A7"/>
    <mergeCell ref="B5:D7"/>
    <mergeCell ref="E5:F7"/>
    <mergeCell ref="G5:G7"/>
    <mergeCell ref="H5:I7"/>
  </mergeCells>
  <printOptions gridLines="1"/>
  <pageMargins left="0.86" right="0.25" top="1.38" bottom="0.75" header="0.69" footer="0.3"/>
  <pageSetup paperSize="9" scale="85" orientation="portrait" r:id="rId1"/>
  <headerFooter>
    <oddHeader>&amp;R&amp;"Arial,Bold"ANNEX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249"/>
  <sheetViews>
    <sheetView zoomScaleNormal="100" zoomScaleSheetLayoutView="90" workbookViewId="0">
      <pane xSplit="1" ySplit="6" topLeftCell="D111" activePane="bottomRight" state="frozen"/>
      <selection pane="topRight" activeCell="B1" sqref="B1"/>
      <selection pane="bottomLeft" activeCell="A7" sqref="A7"/>
      <selection pane="bottomRight" activeCell="D134" sqref="D132:E134"/>
    </sheetView>
  </sheetViews>
  <sheetFormatPr defaultColWidth="8" defaultRowHeight="12.75" x14ac:dyDescent="0.2"/>
  <cols>
    <col min="1" max="1" width="32.5703125" style="244" customWidth="1"/>
    <col min="2" max="2" width="11.85546875" style="245" hidden="1" customWidth="1"/>
    <col min="3" max="3" width="13.28515625" style="245" hidden="1" customWidth="1"/>
    <col min="4" max="4" width="12.42578125" style="245" customWidth="1"/>
    <col min="5" max="5" width="12.7109375" style="244" customWidth="1"/>
    <col min="6" max="6" width="12.28515625" style="244" customWidth="1"/>
    <col min="7" max="7" width="13.140625" style="244" customWidth="1"/>
    <col min="8" max="8" width="13" style="244" customWidth="1"/>
    <col min="9" max="9" width="13.140625" style="247" customWidth="1"/>
    <col min="10" max="10" width="13.140625" style="244" customWidth="1"/>
    <col min="11" max="11" width="10.85546875" style="131" hidden="1" customWidth="1"/>
    <col min="12" max="12" width="12.42578125" style="245" customWidth="1"/>
    <col min="13" max="14" width="8" style="5"/>
    <col min="15" max="244" width="8" style="131"/>
    <col min="245" max="245" width="40.5703125" style="131" customWidth="1"/>
    <col min="246" max="247" width="8" style="131" customWidth="1"/>
    <col min="248" max="248" width="13.28515625" style="131" customWidth="1"/>
    <col min="249" max="249" width="13.5703125" style="131" customWidth="1"/>
    <col min="250" max="250" width="13.85546875" style="131" customWidth="1"/>
    <col min="251" max="251" width="13.140625" style="131" customWidth="1"/>
    <col min="252" max="252" width="13" style="131" customWidth="1"/>
    <col min="253" max="253" width="10.5703125" style="131" customWidth="1"/>
    <col min="254" max="254" width="12.5703125" style="131" customWidth="1"/>
    <col min="255" max="255" width="8" style="131" customWidth="1"/>
    <col min="256" max="257" width="11.85546875" style="131" customWidth="1"/>
    <col min="258" max="258" width="12" style="131" customWidth="1"/>
    <col min="259" max="259" width="12.5703125" style="131" customWidth="1"/>
    <col min="260" max="500" width="8" style="131"/>
    <col min="501" max="501" width="40.5703125" style="131" customWidth="1"/>
    <col min="502" max="503" width="8" style="131" customWidth="1"/>
    <col min="504" max="504" width="13.28515625" style="131" customWidth="1"/>
    <col min="505" max="505" width="13.5703125" style="131" customWidth="1"/>
    <col min="506" max="506" width="13.85546875" style="131" customWidth="1"/>
    <col min="507" max="507" width="13.140625" style="131" customWidth="1"/>
    <col min="508" max="508" width="13" style="131" customWidth="1"/>
    <col min="509" max="509" width="10.5703125" style="131" customWidth="1"/>
    <col min="510" max="510" width="12.5703125" style="131" customWidth="1"/>
    <col min="511" max="511" width="8" style="131" customWidth="1"/>
    <col min="512" max="513" width="11.85546875" style="131" customWidth="1"/>
    <col min="514" max="514" width="12" style="131" customWidth="1"/>
    <col min="515" max="515" width="12.5703125" style="131" customWidth="1"/>
    <col min="516" max="756" width="8" style="131"/>
    <col min="757" max="757" width="40.5703125" style="131" customWidth="1"/>
    <col min="758" max="759" width="8" style="131" customWidth="1"/>
    <col min="760" max="760" width="13.28515625" style="131" customWidth="1"/>
    <col min="761" max="761" width="13.5703125" style="131" customWidth="1"/>
    <col min="762" max="762" width="13.85546875" style="131" customWidth="1"/>
    <col min="763" max="763" width="13.140625" style="131" customWidth="1"/>
    <col min="764" max="764" width="13" style="131" customWidth="1"/>
    <col min="765" max="765" width="10.5703125" style="131" customWidth="1"/>
    <col min="766" max="766" width="12.5703125" style="131" customWidth="1"/>
    <col min="767" max="767" width="8" style="131" customWidth="1"/>
    <col min="768" max="769" width="11.85546875" style="131" customWidth="1"/>
    <col min="770" max="770" width="12" style="131" customWidth="1"/>
    <col min="771" max="771" width="12.5703125" style="131" customWidth="1"/>
    <col min="772" max="1012" width="8" style="131"/>
    <col min="1013" max="1013" width="40.5703125" style="131" customWidth="1"/>
    <col min="1014" max="1015" width="8" style="131" customWidth="1"/>
    <col min="1016" max="1016" width="13.28515625" style="131" customWidth="1"/>
    <col min="1017" max="1017" width="13.5703125" style="131" customWidth="1"/>
    <col min="1018" max="1018" width="13.85546875" style="131" customWidth="1"/>
    <col min="1019" max="1019" width="13.140625" style="131" customWidth="1"/>
    <col min="1020" max="1020" width="13" style="131" customWidth="1"/>
    <col min="1021" max="1021" width="10.5703125" style="131" customWidth="1"/>
    <col min="1022" max="1022" width="12.5703125" style="131" customWidth="1"/>
    <col min="1023" max="1023" width="8" style="131" customWidth="1"/>
    <col min="1024" max="1025" width="11.85546875" style="131" customWidth="1"/>
    <col min="1026" max="1026" width="12" style="131" customWidth="1"/>
    <col min="1027" max="1027" width="12.5703125" style="131" customWidth="1"/>
    <col min="1028" max="1268" width="8" style="131"/>
    <col min="1269" max="1269" width="40.5703125" style="131" customWidth="1"/>
    <col min="1270" max="1271" width="8" style="131" customWidth="1"/>
    <col min="1272" max="1272" width="13.28515625" style="131" customWidth="1"/>
    <col min="1273" max="1273" width="13.5703125" style="131" customWidth="1"/>
    <col min="1274" max="1274" width="13.85546875" style="131" customWidth="1"/>
    <col min="1275" max="1275" width="13.140625" style="131" customWidth="1"/>
    <col min="1276" max="1276" width="13" style="131" customWidth="1"/>
    <col min="1277" max="1277" width="10.5703125" style="131" customWidth="1"/>
    <col min="1278" max="1278" width="12.5703125" style="131" customWidth="1"/>
    <col min="1279" max="1279" width="8" style="131" customWidth="1"/>
    <col min="1280" max="1281" width="11.85546875" style="131" customWidth="1"/>
    <col min="1282" max="1282" width="12" style="131" customWidth="1"/>
    <col min="1283" max="1283" width="12.5703125" style="131" customWidth="1"/>
    <col min="1284" max="1524" width="8" style="131"/>
    <col min="1525" max="1525" width="40.5703125" style="131" customWidth="1"/>
    <col min="1526" max="1527" width="8" style="131" customWidth="1"/>
    <col min="1528" max="1528" width="13.28515625" style="131" customWidth="1"/>
    <col min="1529" max="1529" width="13.5703125" style="131" customWidth="1"/>
    <col min="1530" max="1530" width="13.85546875" style="131" customWidth="1"/>
    <col min="1531" max="1531" width="13.140625" style="131" customWidth="1"/>
    <col min="1532" max="1532" width="13" style="131" customWidth="1"/>
    <col min="1533" max="1533" width="10.5703125" style="131" customWidth="1"/>
    <col min="1534" max="1534" width="12.5703125" style="131" customWidth="1"/>
    <col min="1535" max="1535" width="8" style="131" customWidth="1"/>
    <col min="1536" max="1537" width="11.85546875" style="131" customWidth="1"/>
    <col min="1538" max="1538" width="12" style="131" customWidth="1"/>
    <col min="1539" max="1539" width="12.5703125" style="131" customWidth="1"/>
    <col min="1540" max="1780" width="8" style="131"/>
    <col min="1781" max="1781" width="40.5703125" style="131" customWidth="1"/>
    <col min="1782" max="1783" width="8" style="131" customWidth="1"/>
    <col min="1784" max="1784" width="13.28515625" style="131" customWidth="1"/>
    <col min="1785" max="1785" width="13.5703125" style="131" customWidth="1"/>
    <col min="1786" max="1786" width="13.85546875" style="131" customWidth="1"/>
    <col min="1787" max="1787" width="13.140625" style="131" customWidth="1"/>
    <col min="1788" max="1788" width="13" style="131" customWidth="1"/>
    <col min="1789" max="1789" width="10.5703125" style="131" customWidth="1"/>
    <col min="1790" max="1790" width="12.5703125" style="131" customWidth="1"/>
    <col min="1791" max="1791" width="8" style="131" customWidth="1"/>
    <col min="1792" max="1793" width="11.85546875" style="131" customWidth="1"/>
    <col min="1794" max="1794" width="12" style="131" customWidth="1"/>
    <col min="1795" max="1795" width="12.5703125" style="131" customWidth="1"/>
    <col min="1796" max="2036" width="8" style="131"/>
    <col min="2037" max="2037" width="40.5703125" style="131" customWidth="1"/>
    <col min="2038" max="2039" width="8" style="131" customWidth="1"/>
    <col min="2040" max="2040" width="13.28515625" style="131" customWidth="1"/>
    <col min="2041" max="2041" width="13.5703125" style="131" customWidth="1"/>
    <col min="2042" max="2042" width="13.85546875" style="131" customWidth="1"/>
    <col min="2043" max="2043" width="13.140625" style="131" customWidth="1"/>
    <col min="2044" max="2044" width="13" style="131" customWidth="1"/>
    <col min="2045" max="2045" width="10.5703125" style="131" customWidth="1"/>
    <col min="2046" max="2046" width="12.5703125" style="131" customWidth="1"/>
    <col min="2047" max="2047" width="8" style="131" customWidth="1"/>
    <col min="2048" max="2049" width="11.85546875" style="131" customWidth="1"/>
    <col min="2050" max="2050" width="12" style="131" customWidth="1"/>
    <col min="2051" max="2051" width="12.5703125" style="131" customWidth="1"/>
    <col min="2052" max="2292" width="8" style="131"/>
    <col min="2293" max="2293" width="40.5703125" style="131" customWidth="1"/>
    <col min="2294" max="2295" width="8" style="131" customWidth="1"/>
    <col min="2296" max="2296" width="13.28515625" style="131" customWidth="1"/>
    <col min="2297" max="2297" width="13.5703125" style="131" customWidth="1"/>
    <col min="2298" max="2298" width="13.85546875" style="131" customWidth="1"/>
    <col min="2299" max="2299" width="13.140625" style="131" customWidth="1"/>
    <col min="2300" max="2300" width="13" style="131" customWidth="1"/>
    <col min="2301" max="2301" width="10.5703125" style="131" customWidth="1"/>
    <col min="2302" max="2302" width="12.5703125" style="131" customWidth="1"/>
    <col min="2303" max="2303" width="8" style="131" customWidth="1"/>
    <col min="2304" max="2305" width="11.85546875" style="131" customWidth="1"/>
    <col min="2306" max="2306" width="12" style="131" customWidth="1"/>
    <col min="2307" max="2307" width="12.5703125" style="131" customWidth="1"/>
    <col min="2308" max="2548" width="8" style="131"/>
    <col min="2549" max="2549" width="40.5703125" style="131" customWidth="1"/>
    <col min="2550" max="2551" width="8" style="131" customWidth="1"/>
    <col min="2552" max="2552" width="13.28515625" style="131" customWidth="1"/>
    <col min="2553" max="2553" width="13.5703125" style="131" customWidth="1"/>
    <col min="2554" max="2554" width="13.85546875" style="131" customWidth="1"/>
    <col min="2555" max="2555" width="13.140625" style="131" customWidth="1"/>
    <col min="2556" max="2556" width="13" style="131" customWidth="1"/>
    <col min="2557" max="2557" width="10.5703125" style="131" customWidth="1"/>
    <col min="2558" max="2558" width="12.5703125" style="131" customWidth="1"/>
    <col min="2559" max="2559" width="8" style="131" customWidth="1"/>
    <col min="2560" max="2561" width="11.85546875" style="131" customWidth="1"/>
    <col min="2562" max="2562" width="12" style="131" customWidth="1"/>
    <col min="2563" max="2563" width="12.5703125" style="131" customWidth="1"/>
    <col min="2564" max="2804" width="8" style="131"/>
    <col min="2805" max="2805" width="40.5703125" style="131" customWidth="1"/>
    <col min="2806" max="2807" width="8" style="131" customWidth="1"/>
    <col min="2808" max="2808" width="13.28515625" style="131" customWidth="1"/>
    <col min="2809" max="2809" width="13.5703125" style="131" customWidth="1"/>
    <col min="2810" max="2810" width="13.85546875" style="131" customWidth="1"/>
    <col min="2811" max="2811" width="13.140625" style="131" customWidth="1"/>
    <col min="2812" max="2812" width="13" style="131" customWidth="1"/>
    <col min="2813" max="2813" width="10.5703125" style="131" customWidth="1"/>
    <col min="2814" max="2814" width="12.5703125" style="131" customWidth="1"/>
    <col min="2815" max="2815" width="8" style="131" customWidth="1"/>
    <col min="2816" max="2817" width="11.85546875" style="131" customWidth="1"/>
    <col min="2818" max="2818" width="12" style="131" customWidth="1"/>
    <col min="2819" max="2819" width="12.5703125" style="131" customWidth="1"/>
    <col min="2820" max="3060" width="8" style="131"/>
    <col min="3061" max="3061" width="40.5703125" style="131" customWidth="1"/>
    <col min="3062" max="3063" width="8" style="131" customWidth="1"/>
    <col min="3064" max="3064" width="13.28515625" style="131" customWidth="1"/>
    <col min="3065" max="3065" width="13.5703125" style="131" customWidth="1"/>
    <col min="3066" max="3066" width="13.85546875" style="131" customWidth="1"/>
    <col min="3067" max="3067" width="13.140625" style="131" customWidth="1"/>
    <col min="3068" max="3068" width="13" style="131" customWidth="1"/>
    <col min="3069" max="3069" width="10.5703125" style="131" customWidth="1"/>
    <col min="3070" max="3070" width="12.5703125" style="131" customWidth="1"/>
    <col min="3071" max="3071" width="8" style="131" customWidth="1"/>
    <col min="3072" max="3073" width="11.85546875" style="131" customWidth="1"/>
    <col min="3074" max="3074" width="12" style="131" customWidth="1"/>
    <col min="3075" max="3075" width="12.5703125" style="131" customWidth="1"/>
    <col min="3076" max="3316" width="8" style="131"/>
    <col min="3317" max="3317" width="40.5703125" style="131" customWidth="1"/>
    <col min="3318" max="3319" width="8" style="131" customWidth="1"/>
    <col min="3320" max="3320" width="13.28515625" style="131" customWidth="1"/>
    <col min="3321" max="3321" width="13.5703125" style="131" customWidth="1"/>
    <col min="3322" max="3322" width="13.85546875" style="131" customWidth="1"/>
    <col min="3323" max="3323" width="13.140625" style="131" customWidth="1"/>
    <col min="3324" max="3324" width="13" style="131" customWidth="1"/>
    <col min="3325" max="3325" width="10.5703125" style="131" customWidth="1"/>
    <col min="3326" max="3326" width="12.5703125" style="131" customWidth="1"/>
    <col min="3327" max="3327" width="8" style="131" customWidth="1"/>
    <col min="3328" max="3329" width="11.85546875" style="131" customWidth="1"/>
    <col min="3330" max="3330" width="12" style="131" customWidth="1"/>
    <col min="3331" max="3331" width="12.5703125" style="131" customWidth="1"/>
    <col min="3332" max="3572" width="8" style="131"/>
    <col min="3573" max="3573" width="40.5703125" style="131" customWidth="1"/>
    <col min="3574" max="3575" width="8" style="131" customWidth="1"/>
    <col min="3576" max="3576" width="13.28515625" style="131" customWidth="1"/>
    <col min="3577" max="3577" width="13.5703125" style="131" customWidth="1"/>
    <col min="3578" max="3578" width="13.85546875" style="131" customWidth="1"/>
    <col min="3579" max="3579" width="13.140625" style="131" customWidth="1"/>
    <col min="3580" max="3580" width="13" style="131" customWidth="1"/>
    <col min="3581" max="3581" width="10.5703125" style="131" customWidth="1"/>
    <col min="3582" max="3582" width="12.5703125" style="131" customWidth="1"/>
    <col min="3583" max="3583" width="8" style="131" customWidth="1"/>
    <col min="3584" max="3585" width="11.85546875" style="131" customWidth="1"/>
    <col min="3586" max="3586" width="12" style="131" customWidth="1"/>
    <col min="3587" max="3587" width="12.5703125" style="131" customWidth="1"/>
    <col min="3588" max="3828" width="8" style="131"/>
    <col min="3829" max="3829" width="40.5703125" style="131" customWidth="1"/>
    <col min="3830" max="3831" width="8" style="131" customWidth="1"/>
    <col min="3832" max="3832" width="13.28515625" style="131" customWidth="1"/>
    <col min="3833" max="3833" width="13.5703125" style="131" customWidth="1"/>
    <col min="3834" max="3834" width="13.85546875" style="131" customWidth="1"/>
    <col min="3835" max="3835" width="13.140625" style="131" customWidth="1"/>
    <col min="3836" max="3836" width="13" style="131" customWidth="1"/>
    <col min="3837" max="3837" width="10.5703125" style="131" customWidth="1"/>
    <col min="3838" max="3838" width="12.5703125" style="131" customWidth="1"/>
    <col min="3839" max="3839" width="8" style="131" customWidth="1"/>
    <col min="3840" max="3841" width="11.85546875" style="131" customWidth="1"/>
    <col min="3842" max="3842" width="12" style="131" customWidth="1"/>
    <col min="3843" max="3843" width="12.5703125" style="131" customWidth="1"/>
    <col min="3844" max="4084" width="8" style="131"/>
    <col min="4085" max="4085" width="40.5703125" style="131" customWidth="1"/>
    <col min="4086" max="4087" width="8" style="131" customWidth="1"/>
    <col min="4088" max="4088" width="13.28515625" style="131" customWidth="1"/>
    <col min="4089" max="4089" width="13.5703125" style="131" customWidth="1"/>
    <col min="4090" max="4090" width="13.85546875" style="131" customWidth="1"/>
    <col min="4091" max="4091" width="13.140625" style="131" customWidth="1"/>
    <col min="4092" max="4092" width="13" style="131" customWidth="1"/>
    <col min="4093" max="4093" width="10.5703125" style="131" customWidth="1"/>
    <col min="4094" max="4094" width="12.5703125" style="131" customWidth="1"/>
    <col min="4095" max="4095" width="8" style="131" customWidth="1"/>
    <col min="4096" max="4097" width="11.85546875" style="131" customWidth="1"/>
    <col min="4098" max="4098" width="12" style="131" customWidth="1"/>
    <col min="4099" max="4099" width="12.5703125" style="131" customWidth="1"/>
    <col min="4100" max="4340" width="8" style="131"/>
    <col min="4341" max="4341" width="40.5703125" style="131" customWidth="1"/>
    <col min="4342" max="4343" width="8" style="131" customWidth="1"/>
    <col min="4344" max="4344" width="13.28515625" style="131" customWidth="1"/>
    <col min="4345" max="4345" width="13.5703125" style="131" customWidth="1"/>
    <col min="4346" max="4346" width="13.85546875" style="131" customWidth="1"/>
    <col min="4347" max="4347" width="13.140625" style="131" customWidth="1"/>
    <col min="4348" max="4348" width="13" style="131" customWidth="1"/>
    <col min="4349" max="4349" width="10.5703125" style="131" customWidth="1"/>
    <col min="4350" max="4350" width="12.5703125" style="131" customWidth="1"/>
    <col min="4351" max="4351" width="8" style="131" customWidth="1"/>
    <col min="4352" max="4353" width="11.85546875" style="131" customWidth="1"/>
    <col min="4354" max="4354" width="12" style="131" customWidth="1"/>
    <col min="4355" max="4355" width="12.5703125" style="131" customWidth="1"/>
    <col min="4356" max="4596" width="8" style="131"/>
    <col min="4597" max="4597" width="40.5703125" style="131" customWidth="1"/>
    <col min="4598" max="4599" width="8" style="131" customWidth="1"/>
    <col min="4600" max="4600" width="13.28515625" style="131" customWidth="1"/>
    <col min="4601" max="4601" width="13.5703125" style="131" customWidth="1"/>
    <col min="4602" max="4602" width="13.85546875" style="131" customWidth="1"/>
    <col min="4603" max="4603" width="13.140625" style="131" customWidth="1"/>
    <col min="4604" max="4604" width="13" style="131" customWidth="1"/>
    <col min="4605" max="4605" width="10.5703125" style="131" customWidth="1"/>
    <col min="4606" max="4606" width="12.5703125" style="131" customWidth="1"/>
    <col min="4607" max="4607" width="8" style="131" customWidth="1"/>
    <col min="4608" max="4609" width="11.85546875" style="131" customWidth="1"/>
    <col min="4610" max="4610" width="12" style="131" customWidth="1"/>
    <col min="4611" max="4611" width="12.5703125" style="131" customWidth="1"/>
    <col min="4612" max="4852" width="8" style="131"/>
    <col min="4853" max="4853" width="40.5703125" style="131" customWidth="1"/>
    <col min="4854" max="4855" width="8" style="131" customWidth="1"/>
    <col min="4856" max="4856" width="13.28515625" style="131" customWidth="1"/>
    <col min="4857" max="4857" width="13.5703125" style="131" customWidth="1"/>
    <col min="4858" max="4858" width="13.85546875" style="131" customWidth="1"/>
    <col min="4859" max="4859" width="13.140625" style="131" customWidth="1"/>
    <col min="4860" max="4860" width="13" style="131" customWidth="1"/>
    <col min="4861" max="4861" width="10.5703125" style="131" customWidth="1"/>
    <col min="4862" max="4862" width="12.5703125" style="131" customWidth="1"/>
    <col min="4863" max="4863" width="8" style="131" customWidth="1"/>
    <col min="4864" max="4865" width="11.85546875" style="131" customWidth="1"/>
    <col min="4866" max="4866" width="12" style="131" customWidth="1"/>
    <col min="4867" max="4867" width="12.5703125" style="131" customWidth="1"/>
    <col min="4868" max="5108" width="8" style="131"/>
    <col min="5109" max="5109" width="40.5703125" style="131" customWidth="1"/>
    <col min="5110" max="5111" width="8" style="131" customWidth="1"/>
    <col min="5112" max="5112" width="13.28515625" style="131" customWidth="1"/>
    <col min="5113" max="5113" width="13.5703125" style="131" customWidth="1"/>
    <col min="5114" max="5114" width="13.85546875" style="131" customWidth="1"/>
    <col min="5115" max="5115" width="13.140625" style="131" customWidth="1"/>
    <col min="5116" max="5116" width="13" style="131" customWidth="1"/>
    <col min="5117" max="5117" width="10.5703125" style="131" customWidth="1"/>
    <col min="5118" max="5118" width="12.5703125" style="131" customWidth="1"/>
    <col min="5119" max="5119" width="8" style="131" customWidth="1"/>
    <col min="5120" max="5121" width="11.85546875" style="131" customWidth="1"/>
    <col min="5122" max="5122" width="12" style="131" customWidth="1"/>
    <col min="5123" max="5123" width="12.5703125" style="131" customWidth="1"/>
    <col min="5124" max="5364" width="8" style="131"/>
    <col min="5365" max="5365" width="40.5703125" style="131" customWidth="1"/>
    <col min="5366" max="5367" width="8" style="131" customWidth="1"/>
    <col min="5368" max="5368" width="13.28515625" style="131" customWidth="1"/>
    <col min="5369" max="5369" width="13.5703125" style="131" customWidth="1"/>
    <col min="5370" max="5370" width="13.85546875" style="131" customWidth="1"/>
    <col min="5371" max="5371" width="13.140625" style="131" customWidth="1"/>
    <col min="5372" max="5372" width="13" style="131" customWidth="1"/>
    <col min="5373" max="5373" width="10.5703125" style="131" customWidth="1"/>
    <col min="5374" max="5374" width="12.5703125" style="131" customWidth="1"/>
    <col min="5375" max="5375" width="8" style="131" customWidth="1"/>
    <col min="5376" max="5377" width="11.85546875" style="131" customWidth="1"/>
    <col min="5378" max="5378" width="12" style="131" customWidth="1"/>
    <col min="5379" max="5379" width="12.5703125" style="131" customWidth="1"/>
    <col min="5380" max="5620" width="8" style="131"/>
    <col min="5621" max="5621" width="40.5703125" style="131" customWidth="1"/>
    <col min="5622" max="5623" width="8" style="131" customWidth="1"/>
    <col min="5624" max="5624" width="13.28515625" style="131" customWidth="1"/>
    <col min="5625" max="5625" width="13.5703125" style="131" customWidth="1"/>
    <col min="5626" max="5626" width="13.85546875" style="131" customWidth="1"/>
    <col min="5627" max="5627" width="13.140625" style="131" customWidth="1"/>
    <col min="5628" max="5628" width="13" style="131" customWidth="1"/>
    <col min="5629" max="5629" width="10.5703125" style="131" customWidth="1"/>
    <col min="5630" max="5630" width="12.5703125" style="131" customWidth="1"/>
    <col min="5631" max="5631" width="8" style="131" customWidth="1"/>
    <col min="5632" max="5633" width="11.85546875" style="131" customWidth="1"/>
    <col min="5634" max="5634" width="12" style="131" customWidth="1"/>
    <col min="5635" max="5635" width="12.5703125" style="131" customWidth="1"/>
    <col min="5636" max="5876" width="8" style="131"/>
    <col min="5877" max="5877" width="40.5703125" style="131" customWidth="1"/>
    <col min="5878" max="5879" width="8" style="131" customWidth="1"/>
    <col min="5880" max="5880" width="13.28515625" style="131" customWidth="1"/>
    <col min="5881" max="5881" width="13.5703125" style="131" customWidth="1"/>
    <col min="5882" max="5882" width="13.85546875" style="131" customWidth="1"/>
    <col min="5883" max="5883" width="13.140625" style="131" customWidth="1"/>
    <col min="5884" max="5884" width="13" style="131" customWidth="1"/>
    <col min="5885" max="5885" width="10.5703125" style="131" customWidth="1"/>
    <col min="5886" max="5886" width="12.5703125" style="131" customWidth="1"/>
    <col min="5887" max="5887" width="8" style="131" customWidth="1"/>
    <col min="5888" max="5889" width="11.85546875" style="131" customWidth="1"/>
    <col min="5890" max="5890" width="12" style="131" customWidth="1"/>
    <col min="5891" max="5891" width="12.5703125" style="131" customWidth="1"/>
    <col min="5892" max="6132" width="8" style="131"/>
    <col min="6133" max="6133" width="40.5703125" style="131" customWidth="1"/>
    <col min="6134" max="6135" width="8" style="131" customWidth="1"/>
    <col min="6136" max="6136" width="13.28515625" style="131" customWidth="1"/>
    <col min="6137" max="6137" width="13.5703125" style="131" customWidth="1"/>
    <col min="6138" max="6138" width="13.85546875" style="131" customWidth="1"/>
    <col min="6139" max="6139" width="13.140625" style="131" customWidth="1"/>
    <col min="6140" max="6140" width="13" style="131" customWidth="1"/>
    <col min="6141" max="6141" width="10.5703125" style="131" customWidth="1"/>
    <col min="6142" max="6142" width="12.5703125" style="131" customWidth="1"/>
    <col min="6143" max="6143" width="8" style="131" customWidth="1"/>
    <col min="6144" max="6145" width="11.85546875" style="131" customWidth="1"/>
    <col min="6146" max="6146" width="12" style="131" customWidth="1"/>
    <col min="6147" max="6147" width="12.5703125" style="131" customWidth="1"/>
    <col min="6148" max="6388" width="8" style="131"/>
    <col min="6389" max="6389" width="40.5703125" style="131" customWidth="1"/>
    <col min="6390" max="6391" width="8" style="131" customWidth="1"/>
    <col min="6392" max="6392" width="13.28515625" style="131" customWidth="1"/>
    <col min="6393" max="6393" width="13.5703125" style="131" customWidth="1"/>
    <col min="6394" max="6394" width="13.85546875" style="131" customWidth="1"/>
    <col min="6395" max="6395" width="13.140625" style="131" customWidth="1"/>
    <col min="6396" max="6396" width="13" style="131" customWidth="1"/>
    <col min="6397" max="6397" width="10.5703125" style="131" customWidth="1"/>
    <col min="6398" max="6398" width="12.5703125" style="131" customWidth="1"/>
    <col min="6399" max="6399" width="8" style="131" customWidth="1"/>
    <col min="6400" max="6401" width="11.85546875" style="131" customWidth="1"/>
    <col min="6402" max="6402" width="12" style="131" customWidth="1"/>
    <col min="6403" max="6403" width="12.5703125" style="131" customWidth="1"/>
    <col min="6404" max="6644" width="8" style="131"/>
    <col min="6645" max="6645" width="40.5703125" style="131" customWidth="1"/>
    <col min="6646" max="6647" width="8" style="131" customWidth="1"/>
    <col min="6648" max="6648" width="13.28515625" style="131" customWidth="1"/>
    <col min="6649" max="6649" width="13.5703125" style="131" customWidth="1"/>
    <col min="6650" max="6650" width="13.85546875" style="131" customWidth="1"/>
    <col min="6651" max="6651" width="13.140625" style="131" customWidth="1"/>
    <col min="6652" max="6652" width="13" style="131" customWidth="1"/>
    <col min="6653" max="6653" width="10.5703125" style="131" customWidth="1"/>
    <col min="6654" max="6654" width="12.5703125" style="131" customWidth="1"/>
    <col min="6655" max="6655" width="8" style="131" customWidth="1"/>
    <col min="6656" max="6657" width="11.85546875" style="131" customWidth="1"/>
    <col min="6658" max="6658" width="12" style="131" customWidth="1"/>
    <col min="6659" max="6659" width="12.5703125" style="131" customWidth="1"/>
    <col min="6660" max="6900" width="8" style="131"/>
    <col min="6901" max="6901" width="40.5703125" style="131" customWidth="1"/>
    <col min="6902" max="6903" width="8" style="131" customWidth="1"/>
    <col min="6904" max="6904" width="13.28515625" style="131" customWidth="1"/>
    <col min="6905" max="6905" width="13.5703125" style="131" customWidth="1"/>
    <col min="6906" max="6906" width="13.85546875" style="131" customWidth="1"/>
    <col min="6907" max="6907" width="13.140625" style="131" customWidth="1"/>
    <col min="6908" max="6908" width="13" style="131" customWidth="1"/>
    <col min="6909" max="6909" width="10.5703125" style="131" customWidth="1"/>
    <col min="6910" max="6910" width="12.5703125" style="131" customWidth="1"/>
    <col min="6911" max="6911" width="8" style="131" customWidth="1"/>
    <col min="6912" max="6913" width="11.85546875" style="131" customWidth="1"/>
    <col min="6914" max="6914" width="12" style="131" customWidth="1"/>
    <col min="6915" max="6915" width="12.5703125" style="131" customWidth="1"/>
    <col min="6916" max="7156" width="8" style="131"/>
    <col min="7157" max="7157" width="40.5703125" style="131" customWidth="1"/>
    <col min="7158" max="7159" width="8" style="131" customWidth="1"/>
    <col min="7160" max="7160" width="13.28515625" style="131" customWidth="1"/>
    <col min="7161" max="7161" width="13.5703125" style="131" customWidth="1"/>
    <col min="7162" max="7162" width="13.85546875" style="131" customWidth="1"/>
    <col min="7163" max="7163" width="13.140625" style="131" customWidth="1"/>
    <col min="7164" max="7164" width="13" style="131" customWidth="1"/>
    <col min="7165" max="7165" width="10.5703125" style="131" customWidth="1"/>
    <col min="7166" max="7166" width="12.5703125" style="131" customWidth="1"/>
    <col min="7167" max="7167" width="8" style="131" customWidth="1"/>
    <col min="7168" max="7169" width="11.85546875" style="131" customWidth="1"/>
    <col min="7170" max="7170" width="12" style="131" customWidth="1"/>
    <col min="7171" max="7171" width="12.5703125" style="131" customWidth="1"/>
    <col min="7172" max="7412" width="8" style="131"/>
    <col min="7413" max="7413" width="40.5703125" style="131" customWidth="1"/>
    <col min="7414" max="7415" width="8" style="131" customWidth="1"/>
    <col min="7416" max="7416" width="13.28515625" style="131" customWidth="1"/>
    <col min="7417" max="7417" width="13.5703125" style="131" customWidth="1"/>
    <col min="7418" max="7418" width="13.85546875" style="131" customWidth="1"/>
    <col min="7419" max="7419" width="13.140625" style="131" customWidth="1"/>
    <col min="7420" max="7420" width="13" style="131" customWidth="1"/>
    <col min="7421" max="7421" width="10.5703125" style="131" customWidth="1"/>
    <col min="7422" max="7422" width="12.5703125" style="131" customWidth="1"/>
    <col min="7423" max="7423" width="8" style="131" customWidth="1"/>
    <col min="7424" max="7425" width="11.85546875" style="131" customWidth="1"/>
    <col min="7426" max="7426" width="12" style="131" customWidth="1"/>
    <col min="7427" max="7427" width="12.5703125" style="131" customWidth="1"/>
    <col min="7428" max="7668" width="8" style="131"/>
    <col min="7669" max="7669" width="40.5703125" style="131" customWidth="1"/>
    <col min="7670" max="7671" width="8" style="131" customWidth="1"/>
    <col min="7672" max="7672" width="13.28515625" style="131" customWidth="1"/>
    <col min="7673" max="7673" width="13.5703125" style="131" customWidth="1"/>
    <col min="7674" max="7674" width="13.85546875" style="131" customWidth="1"/>
    <col min="7675" max="7675" width="13.140625" style="131" customWidth="1"/>
    <col min="7676" max="7676" width="13" style="131" customWidth="1"/>
    <col min="7677" max="7677" width="10.5703125" style="131" customWidth="1"/>
    <col min="7678" max="7678" width="12.5703125" style="131" customWidth="1"/>
    <col min="7679" max="7679" width="8" style="131" customWidth="1"/>
    <col min="7680" max="7681" width="11.85546875" style="131" customWidth="1"/>
    <col min="7682" max="7682" width="12" style="131" customWidth="1"/>
    <col min="7683" max="7683" width="12.5703125" style="131" customWidth="1"/>
    <col min="7684" max="7924" width="8" style="131"/>
    <col min="7925" max="7925" width="40.5703125" style="131" customWidth="1"/>
    <col min="7926" max="7927" width="8" style="131" customWidth="1"/>
    <col min="7928" max="7928" width="13.28515625" style="131" customWidth="1"/>
    <col min="7929" max="7929" width="13.5703125" style="131" customWidth="1"/>
    <col min="7930" max="7930" width="13.85546875" style="131" customWidth="1"/>
    <col min="7931" max="7931" width="13.140625" style="131" customWidth="1"/>
    <col min="7932" max="7932" width="13" style="131" customWidth="1"/>
    <col min="7933" max="7933" width="10.5703125" style="131" customWidth="1"/>
    <col min="7934" max="7934" width="12.5703125" style="131" customWidth="1"/>
    <col min="7935" max="7935" width="8" style="131" customWidth="1"/>
    <col min="7936" max="7937" width="11.85546875" style="131" customWidth="1"/>
    <col min="7938" max="7938" width="12" style="131" customWidth="1"/>
    <col min="7939" max="7939" width="12.5703125" style="131" customWidth="1"/>
    <col min="7940" max="8180" width="8" style="131"/>
    <col min="8181" max="8181" width="40.5703125" style="131" customWidth="1"/>
    <col min="8182" max="8183" width="8" style="131" customWidth="1"/>
    <col min="8184" max="8184" width="13.28515625" style="131" customWidth="1"/>
    <col min="8185" max="8185" width="13.5703125" style="131" customWidth="1"/>
    <col min="8186" max="8186" width="13.85546875" style="131" customWidth="1"/>
    <col min="8187" max="8187" width="13.140625" style="131" customWidth="1"/>
    <col min="8188" max="8188" width="13" style="131" customWidth="1"/>
    <col min="8189" max="8189" width="10.5703125" style="131" customWidth="1"/>
    <col min="8190" max="8190" width="12.5703125" style="131" customWidth="1"/>
    <col min="8191" max="8191" width="8" style="131" customWidth="1"/>
    <col min="8192" max="8193" width="11.85546875" style="131" customWidth="1"/>
    <col min="8194" max="8194" width="12" style="131" customWidth="1"/>
    <col min="8195" max="8195" width="12.5703125" style="131" customWidth="1"/>
    <col min="8196" max="8436" width="8" style="131"/>
    <col min="8437" max="8437" width="40.5703125" style="131" customWidth="1"/>
    <col min="8438" max="8439" width="8" style="131" customWidth="1"/>
    <col min="8440" max="8440" width="13.28515625" style="131" customWidth="1"/>
    <col min="8441" max="8441" width="13.5703125" style="131" customWidth="1"/>
    <col min="8442" max="8442" width="13.85546875" style="131" customWidth="1"/>
    <col min="8443" max="8443" width="13.140625" style="131" customWidth="1"/>
    <col min="8444" max="8444" width="13" style="131" customWidth="1"/>
    <col min="8445" max="8445" width="10.5703125" style="131" customWidth="1"/>
    <col min="8446" max="8446" width="12.5703125" style="131" customWidth="1"/>
    <col min="8447" max="8447" width="8" style="131" customWidth="1"/>
    <col min="8448" max="8449" width="11.85546875" style="131" customWidth="1"/>
    <col min="8450" max="8450" width="12" style="131" customWidth="1"/>
    <col min="8451" max="8451" width="12.5703125" style="131" customWidth="1"/>
    <col min="8452" max="8692" width="8" style="131"/>
    <col min="8693" max="8693" width="40.5703125" style="131" customWidth="1"/>
    <col min="8694" max="8695" width="8" style="131" customWidth="1"/>
    <col min="8696" max="8696" width="13.28515625" style="131" customWidth="1"/>
    <col min="8697" max="8697" width="13.5703125" style="131" customWidth="1"/>
    <col min="8698" max="8698" width="13.85546875" style="131" customWidth="1"/>
    <col min="8699" max="8699" width="13.140625" style="131" customWidth="1"/>
    <col min="8700" max="8700" width="13" style="131" customWidth="1"/>
    <col min="8701" max="8701" width="10.5703125" style="131" customWidth="1"/>
    <col min="8702" max="8702" width="12.5703125" style="131" customWidth="1"/>
    <col min="8703" max="8703" width="8" style="131" customWidth="1"/>
    <col min="8704" max="8705" width="11.85546875" style="131" customWidth="1"/>
    <col min="8706" max="8706" width="12" style="131" customWidth="1"/>
    <col min="8707" max="8707" width="12.5703125" style="131" customWidth="1"/>
    <col min="8708" max="8948" width="8" style="131"/>
    <col min="8949" max="8949" width="40.5703125" style="131" customWidth="1"/>
    <col min="8950" max="8951" width="8" style="131" customWidth="1"/>
    <col min="8952" max="8952" width="13.28515625" style="131" customWidth="1"/>
    <col min="8953" max="8953" width="13.5703125" style="131" customWidth="1"/>
    <col min="8954" max="8954" width="13.85546875" style="131" customWidth="1"/>
    <col min="8955" max="8955" width="13.140625" style="131" customWidth="1"/>
    <col min="8956" max="8956" width="13" style="131" customWidth="1"/>
    <col min="8957" max="8957" width="10.5703125" style="131" customWidth="1"/>
    <col min="8958" max="8958" width="12.5703125" style="131" customWidth="1"/>
    <col min="8959" max="8959" width="8" style="131" customWidth="1"/>
    <col min="8960" max="8961" width="11.85546875" style="131" customWidth="1"/>
    <col min="8962" max="8962" width="12" style="131" customWidth="1"/>
    <col min="8963" max="8963" width="12.5703125" style="131" customWidth="1"/>
    <col min="8964" max="9204" width="8" style="131"/>
    <col min="9205" max="9205" width="40.5703125" style="131" customWidth="1"/>
    <col min="9206" max="9207" width="8" style="131" customWidth="1"/>
    <col min="9208" max="9208" width="13.28515625" style="131" customWidth="1"/>
    <col min="9209" max="9209" width="13.5703125" style="131" customWidth="1"/>
    <col min="9210" max="9210" width="13.85546875" style="131" customWidth="1"/>
    <col min="9211" max="9211" width="13.140625" style="131" customWidth="1"/>
    <col min="9212" max="9212" width="13" style="131" customWidth="1"/>
    <col min="9213" max="9213" width="10.5703125" style="131" customWidth="1"/>
    <col min="9214" max="9214" width="12.5703125" style="131" customWidth="1"/>
    <col min="9215" max="9215" width="8" style="131" customWidth="1"/>
    <col min="9216" max="9217" width="11.85546875" style="131" customWidth="1"/>
    <col min="9218" max="9218" width="12" style="131" customWidth="1"/>
    <col min="9219" max="9219" width="12.5703125" style="131" customWidth="1"/>
    <col min="9220" max="9460" width="8" style="131"/>
    <col min="9461" max="9461" width="40.5703125" style="131" customWidth="1"/>
    <col min="9462" max="9463" width="8" style="131" customWidth="1"/>
    <col min="9464" max="9464" width="13.28515625" style="131" customWidth="1"/>
    <col min="9465" max="9465" width="13.5703125" style="131" customWidth="1"/>
    <col min="9466" max="9466" width="13.85546875" style="131" customWidth="1"/>
    <col min="9467" max="9467" width="13.140625" style="131" customWidth="1"/>
    <col min="9468" max="9468" width="13" style="131" customWidth="1"/>
    <col min="9469" max="9469" width="10.5703125" style="131" customWidth="1"/>
    <col min="9470" max="9470" width="12.5703125" style="131" customWidth="1"/>
    <col min="9471" max="9471" width="8" style="131" customWidth="1"/>
    <col min="9472" max="9473" width="11.85546875" style="131" customWidth="1"/>
    <col min="9474" max="9474" width="12" style="131" customWidth="1"/>
    <col min="9475" max="9475" width="12.5703125" style="131" customWidth="1"/>
    <col min="9476" max="9716" width="8" style="131"/>
    <col min="9717" max="9717" width="40.5703125" style="131" customWidth="1"/>
    <col min="9718" max="9719" width="8" style="131" customWidth="1"/>
    <col min="9720" max="9720" width="13.28515625" style="131" customWidth="1"/>
    <col min="9721" max="9721" width="13.5703125" style="131" customWidth="1"/>
    <col min="9722" max="9722" width="13.85546875" style="131" customWidth="1"/>
    <col min="9723" max="9723" width="13.140625" style="131" customWidth="1"/>
    <col min="9724" max="9724" width="13" style="131" customWidth="1"/>
    <col min="9725" max="9725" width="10.5703125" style="131" customWidth="1"/>
    <col min="9726" max="9726" width="12.5703125" style="131" customWidth="1"/>
    <col min="9727" max="9727" width="8" style="131" customWidth="1"/>
    <col min="9728" max="9729" width="11.85546875" style="131" customWidth="1"/>
    <col min="9730" max="9730" width="12" style="131" customWidth="1"/>
    <col min="9731" max="9731" width="12.5703125" style="131" customWidth="1"/>
    <col min="9732" max="9972" width="8" style="131"/>
    <col min="9973" max="9973" width="40.5703125" style="131" customWidth="1"/>
    <col min="9974" max="9975" width="8" style="131" customWidth="1"/>
    <col min="9976" max="9976" width="13.28515625" style="131" customWidth="1"/>
    <col min="9977" max="9977" width="13.5703125" style="131" customWidth="1"/>
    <col min="9978" max="9978" width="13.85546875" style="131" customWidth="1"/>
    <col min="9979" max="9979" width="13.140625" style="131" customWidth="1"/>
    <col min="9980" max="9980" width="13" style="131" customWidth="1"/>
    <col min="9981" max="9981" width="10.5703125" style="131" customWidth="1"/>
    <col min="9982" max="9982" width="12.5703125" style="131" customWidth="1"/>
    <col min="9983" max="9983" width="8" style="131" customWidth="1"/>
    <col min="9984" max="9985" width="11.85546875" style="131" customWidth="1"/>
    <col min="9986" max="9986" width="12" style="131" customWidth="1"/>
    <col min="9987" max="9987" width="12.5703125" style="131" customWidth="1"/>
    <col min="9988" max="10228" width="8" style="131"/>
    <col min="10229" max="10229" width="40.5703125" style="131" customWidth="1"/>
    <col min="10230" max="10231" width="8" style="131" customWidth="1"/>
    <col min="10232" max="10232" width="13.28515625" style="131" customWidth="1"/>
    <col min="10233" max="10233" width="13.5703125" style="131" customWidth="1"/>
    <col min="10234" max="10234" width="13.85546875" style="131" customWidth="1"/>
    <col min="10235" max="10235" width="13.140625" style="131" customWidth="1"/>
    <col min="10236" max="10236" width="13" style="131" customWidth="1"/>
    <col min="10237" max="10237" width="10.5703125" style="131" customWidth="1"/>
    <col min="10238" max="10238" width="12.5703125" style="131" customWidth="1"/>
    <col min="10239" max="10239" width="8" style="131" customWidth="1"/>
    <col min="10240" max="10241" width="11.85546875" style="131" customWidth="1"/>
    <col min="10242" max="10242" width="12" style="131" customWidth="1"/>
    <col min="10243" max="10243" width="12.5703125" style="131" customWidth="1"/>
    <col min="10244" max="10484" width="8" style="131"/>
    <col min="10485" max="10485" width="40.5703125" style="131" customWidth="1"/>
    <col min="10486" max="10487" width="8" style="131" customWidth="1"/>
    <col min="10488" max="10488" width="13.28515625" style="131" customWidth="1"/>
    <col min="10489" max="10489" width="13.5703125" style="131" customWidth="1"/>
    <col min="10490" max="10490" width="13.85546875" style="131" customWidth="1"/>
    <col min="10491" max="10491" width="13.140625" style="131" customWidth="1"/>
    <col min="10492" max="10492" width="13" style="131" customWidth="1"/>
    <col min="10493" max="10493" width="10.5703125" style="131" customWidth="1"/>
    <col min="10494" max="10494" width="12.5703125" style="131" customWidth="1"/>
    <col min="10495" max="10495" width="8" style="131" customWidth="1"/>
    <col min="10496" max="10497" width="11.85546875" style="131" customWidth="1"/>
    <col min="10498" max="10498" width="12" style="131" customWidth="1"/>
    <col min="10499" max="10499" width="12.5703125" style="131" customWidth="1"/>
    <col min="10500" max="10740" width="8" style="131"/>
    <col min="10741" max="10741" width="40.5703125" style="131" customWidth="1"/>
    <col min="10742" max="10743" width="8" style="131" customWidth="1"/>
    <col min="10744" max="10744" width="13.28515625" style="131" customWidth="1"/>
    <col min="10745" max="10745" width="13.5703125" style="131" customWidth="1"/>
    <col min="10746" max="10746" width="13.85546875" style="131" customWidth="1"/>
    <col min="10747" max="10747" width="13.140625" style="131" customWidth="1"/>
    <col min="10748" max="10748" width="13" style="131" customWidth="1"/>
    <col min="10749" max="10749" width="10.5703125" style="131" customWidth="1"/>
    <col min="10750" max="10750" width="12.5703125" style="131" customWidth="1"/>
    <col min="10751" max="10751" width="8" style="131" customWidth="1"/>
    <col min="10752" max="10753" width="11.85546875" style="131" customWidth="1"/>
    <col min="10754" max="10754" width="12" style="131" customWidth="1"/>
    <col min="10755" max="10755" width="12.5703125" style="131" customWidth="1"/>
    <col min="10756" max="10996" width="8" style="131"/>
    <col min="10997" max="10997" width="40.5703125" style="131" customWidth="1"/>
    <col min="10998" max="10999" width="8" style="131" customWidth="1"/>
    <col min="11000" max="11000" width="13.28515625" style="131" customWidth="1"/>
    <col min="11001" max="11001" width="13.5703125" style="131" customWidth="1"/>
    <col min="11002" max="11002" width="13.85546875" style="131" customWidth="1"/>
    <col min="11003" max="11003" width="13.140625" style="131" customWidth="1"/>
    <col min="11004" max="11004" width="13" style="131" customWidth="1"/>
    <col min="11005" max="11005" width="10.5703125" style="131" customWidth="1"/>
    <col min="11006" max="11006" width="12.5703125" style="131" customWidth="1"/>
    <col min="11007" max="11007" width="8" style="131" customWidth="1"/>
    <col min="11008" max="11009" width="11.85546875" style="131" customWidth="1"/>
    <col min="11010" max="11010" width="12" style="131" customWidth="1"/>
    <col min="11011" max="11011" width="12.5703125" style="131" customWidth="1"/>
    <col min="11012" max="11252" width="8" style="131"/>
    <col min="11253" max="11253" width="40.5703125" style="131" customWidth="1"/>
    <col min="11254" max="11255" width="8" style="131" customWidth="1"/>
    <col min="11256" max="11256" width="13.28515625" style="131" customWidth="1"/>
    <col min="11257" max="11257" width="13.5703125" style="131" customWidth="1"/>
    <col min="11258" max="11258" width="13.85546875" style="131" customWidth="1"/>
    <col min="11259" max="11259" width="13.140625" style="131" customWidth="1"/>
    <col min="11260" max="11260" width="13" style="131" customWidth="1"/>
    <col min="11261" max="11261" width="10.5703125" style="131" customWidth="1"/>
    <col min="11262" max="11262" width="12.5703125" style="131" customWidth="1"/>
    <col min="11263" max="11263" width="8" style="131" customWidth="1"/>
    <col min="11264" max="11265" width="11.85546875" style="131" customWidth="1"/>
    <col min="11266" max="11266" width="12" style="131" customWidth="1"/>
    <col min="11267" max="11267" width="12.5703125" style="131" customWidth="1"/>
    <col min="11268" max="11508" width="8" style="131"/>
    <col min="11509" max="11509" width="40.5703125" style="131" customWidth="1"/>
    <col min="11510" max="11511" width="8" style="131" customWidth="1"/>
    <col min="11512" max="11512" width="13.28515625" style="131" customWidth="1"/>
    <col min="11513" max="11513" width="13.5703125" style="131" customWidth="1"/>
    <col min="11514" max="11514" width="13.85546875" style="131" customWidth="1"/>
    <col min="11515" max="11515" width="13.140625" style="131" customWidth="1"/>
    <col min="11516" max="11516" width="13" style="131" customWidth="1"/>
    <col min="11517" max="11517" width="10.5703125" style="131" customWidth="1"/>
    <col min="11518" max="11518" width="12.5703125" style="131" customWidth="1"/>
    <col min="11519" max="11519" width="8" style="131" customWidth="1"/>
    <col min="11520" max="11521" width="11.85546875" style="131" customWidth="1"/>
    <col min="11522" max="11522" width="12" style="131" customWidth="1"/>
    <col min="11523" max="11523" width="12.5703125" style="131" customWidth="1"/>
    <col min="11524" max="11764" width="8" style="131"/>
    <col min="11765" max="11765" width="40.5703125" style="131" customWidth="1"/>
    <col min="11766" max="11767" width="8" style="131" customWidth="1"/>
    <col min="11768" max="11768" width="13.28515625" style="131" customWidth="1"/>
    <col min="11769" max="11769" width="13.5703125" style="131" customWidth="1"/>
    <col min="11770" max="11770" width="13.85546875" style="131" customWidth="1"/>
    <col min="11771" max="11771" width="13.140625" style="131" customWidth="1"/>
    <col min="11772" max="11772" width="13" style="131" customWidth="1"/>
    <col min="11773" max="11773" width="10.5703125" style="131" customWidth="1"/>
    <col min="11774" max="11774" width="12.5703125" style="131" customWidth="1"/>
    <col min="11775" max="11775" width="8" style="131" customWidth="1"/>
    <col min="11776" max="11777" width="11.85546875" style="131" customWidth="1"/>
    <col min="11778" max="11778" width="12" style="131" customWidth="1"/>
    <col min="11779" max="11779" width="12.5703125" style="131" customWidth="1"/>
    <col min="11780" max="12020" width="8" style="131"/>
    <col min="12021" max="12021" width="40.5703125" style="131" customWidth="1"/>
    <col min="12022" max="12023" width="8" style="131" customWidth="1"/>
    <col min="12024" max="12024" width="13.28515625" style="131" customWidth="1"/>
    <col min="12025" max="12025" width="13.5703125" style="131" customWidth="1"/>
    <col min="12026" max="12026" width="13.85546875" style="131" customWidth="1"/>
    <col min="12027" max="12027" width="13.140625" style="131" customWidth="1"/>
    <col min="12028" max="12028" width="13" style="131" customWidth="1"/>
    <col min="12029" max="12029" width="10.5703125" style="131" customWidth="1"/>
    <col min="12030" max="12030" width="12.5703125" style="131" customWidth="1"/>
    <col min="12031" max="12031" width="8" style="131" customWidth="1"/>
    <col min="12032" max="12033" width="11.85546875" style="131" customWidth="1"/>
    <col min="12034" max="12034" width="12" style="131" customWidth="1"/>
    <col min="12035" max="12035" width="12.5703125" style="131" customWidth="1"/>
    <col min="12036" max="12276" width="8" style="131"/>
    <col min="12277" max="12277" width="40.5703125" style="131" customWidth="1"/>
    <col min="12278" max="12279" width="8" style="131" customWidth="1"/>
    <col min="12280" max="12280" width="13.28515625" style="131" customWidth="1"/>
    <col min="12281" max="12281" width="13.5703125" style="131" customWidth="1"/>
    <col min="12282" max="12282" width="13.85546875" style="131" customWidth="1"/>
    <col min="12283" max="12283" width="13.140625" style="131" customWidth="1"/>
    <col min="12284" max="12284" width="13" style="131" customWidth="1"/>
    <col min="12285" max="12285" width="10.5703125" style="131" customWidth="1"/>
    <col min="12286" max="12286" width="12.5703125" style="131" customWidth="1"/>
    <col min="12287" max="12287" width="8" style="131" customWidth="1"/>
    <col min="12288" max="12289" width="11.85546875" style="131" customWidth="1"/>
    <col min="12290" max="12290" width="12" style="131" customWidth="1"/>
    <col min="12291" max="12291" width="12.5703125" style="131" customWidth="1"/>
    <col min="12292" max="12532" width="8" style="131"/>
    <col min="12533" max="12533" width="40.5703125" style="131" customWidth="1"/>
    <col min="12534" max="12535" width="8" style="131" customWidth="1"/>
    <col min="12536" max="12536" width="13.28515625" style="131" customWidth="1"/>
    <col min="12537" max="12537" width="13.5703125" style="131" customWidth="1"/>
    <col min="12538" max="12538" width="13.85546875" style="131" customWidth="1"/>
    <col min="12539" max="12539" width="13.140625" style="131" customWidth="1"/>
    <col min="12540" max="12540" width="13" style="131" customWidth="1"/>
    <col min="12541" max="12541" width="10.5703125" style="131" customWidth="1"/>
    <col min="12542" max="12542" width="12.5703125" style="131" customWidth="1"/>
    <col min="12543" max="12543" width="8" style="131" customWidth="1"/>
    <col min="12544" max="12545" width="11.85546875" style="131" customWidth="1"/>
    <col min="12546" max="12546" width="12" style="131" customWidth="1"/>
    <col min="12547" max="12547" width="12.5703125" style="131" customWidth="1"/>
    <col min="12548" max="12788" width="8" style="131"/>
    <col min="12789" max="12789" width="40.5703125" style="131" customWidth="1"/>
    <col min="12790" max="12791" width="8" style="131" customWidth="1"/>
    <col min="12792" max="12792" width="13.28515625" style="131" customWidth="1"/>
    <col min="12793" max="12793" width="13.5703125" style="131" customWidth="1"/>
    <col min="12794" max="12794" width="13.85546875" style="131" customWidth="1"/>
    <col min="12795" max="12795" width="13.140625" style="131" customWidth="1"/>
    <col min="12796" max="12796" width="13" style="131" customWidth="1"/>
    <col min="12797" max="12797" width="10.5703125" style="131" customWidth="1"/>
    <col min="12798" max="12798" width="12.5703125" style="131" customWidth="1"/>
    <col min="12799" max="12799" width="8" style="131" customWidth="1"/>
    <col min="12800" max="12801" width="11.85546875" style="131" customWidth="1"/>
    <col min="12802" max="12802" width="12" style="131" customWidth="1"/>
    <col min="12803" max="12803" width="12.5703125" style="131" customWidth="1"/>
    <col min="12804" max="13044" width="8" style="131"/>
    <col min="13045" max="13045" width="40.5703125" style="131" customWidth="1"/>
    <col min="13046" max="13047" width="8" style="131" customWidth="1"/>
    <col min="13048" max="13048" width="13.28515625" style="131" customWidth="1"/>
    <col min="13049" max="13049" width="13.5703125" style="131" customWidth="1"/>
    <col min="13050" max="13050" width="13.85546875" style="131" customWidth="1"/>
    <col min="13051" max="13051" width="13.140625" style="131" customWidth="1"/>
    <col min="13052" max="13052" width="13" style="131" customWidth="1"/>
    <col min="13053" max="13053" width="10.5703125" style="131" customWidth="1"/>
    <col min="13054" max="13054" width="12.5703125" style="131" customWidth="1"/>
    <col min="13055" max="13055" width="8" style="131" customWidth="1"/>
    <col min="13056" max="13057" width="11.85546875" style="131" customWidth="1"/>
    <col min="13058" max="13058" width="12" style="131" customWidth="1"/>
    <col min="13059" max="13059" width="12.5703125" style="131" customWidth="1"/>
    <col min="13060" max="13300" width="8" style="131"/>
    <col min="13301" max="13301" width="40.5703125" style="131" customWidth="1"/>
    <col min="13302" max="13303" width="8" style="131" customWidth="1"/>
    <col min="13304" max="13304" width="13.28515625" style="131" customWidth="1"/>
    <col min="13305" max="13305" width="13.5703125" style="131" customWidth="1"/>
    <col min="13306" max="13306" width="13.85546875" style="131" customWidth="1"/>
    <col min="13307" max="13307" width="13.140625" style="131" customWidth="1"/>
    <col min="13308" max="13308" width="13" style="131" customWidth="1"/>
    <col min="13309" max="13309" width="10.5703125" style="131" customWidth="1"/>
    <col min="13310" max="13310" width="12.5703125" style="131" customWidth="1"/>
    <col min="13311" max="13311" width="8" style="131" customWidth="1"/>
    <col min="13312" max="13313" width="11.85546875" style="131" customWidth="1"/>
    <col min="13314" max="13314" width="12" style="131" customWidth="1"/>
    <col min="13315" max="13315" width="12.5703125" style="131" customWidth="1"/>
    <col min="13316" max="13556" width="8" style="131"/>
    <col min="13557" max="13557" width="40.5703125" style="131" customWidth="1"/>
    <col min="13558" max="13559" width="8" style="131" customWidth="1"/>
    <col min="13560" max="13560" width="13.28515625" style="131" customWidth="1"/>
    <col min="13561" max="13561" width="13.5703125" style="131" customWidth="1"/>
    <col min="13562" max="13562" width="13.85546875" style="131" customWidth="1"/>
    <col min="13563" max="13563" width="13.140625" style="131" customWidth="1"/>
    <col min="13564" max="13564" width="13" style="131" customWidth="1"/>
    <col min="13565" max="13565" width="10.5703125" style="131" customWidth="1"/>
    <col min="13566" max="13566" width="12.5703125" style="131" customWidth="1"/>
    <col min="13567" max="13567" width="8" style="131" customWidth="1"/>
    <col min="13568" max="13569" width="11.85546875" style="131" customWidth="1"/>
    <col min="13570" max="13570" width="12" style="131" customWidth="1"/>
    <col min="13571" max="13571" width="12.5703125" style="131" customWidth="1"/>
    <col min="13572" max="13812" width="8" style="131"/>
    <col min="13813" max="13813" width="40.5703125" style="131" customWidth="1"/>
    <col min="13814" max="13815" width="8" style="131" customWidth="1"/>
    <col min="13816" max="13816" width="13.28515625" style="131" customWidth="1"/>
    <col min="13817" max="13817" width="13.5703125" style="131" customWidth="1"/>
    <col min="13818" max="13818" width="13.85546875" style="131" customWidth="1"/>
    <col min="13819" max="13819" width="13.140625" style="131" customWidth="1"/>
    <col min="13820" max="13820" width="13" style="131" customWidth="1"/>
    <col min="13821" max="13821" width="10.5703125" style="131" customWidth="1"/>
    <col min="13822" max="13822" width="12.5703125" style="131" customWidth="1"/>
    <col min="13823" max="13823" width="8" style="131" customWidth="1"/>
    <col min="13824" max="13825" width="11.85546875" style="131" customWidth="1"/>
    <col min="13826" max="13826" width="12" style="131" customWidth="1"/>
    <col min="13827" max="13827" width="12.5703125" style="131" customWidth="1"/>
    <col min="13828" max="14068" width="8" style="131"/>
    <col min="14069" max="14069" width="40.5703125" style="131" customWidth="1"/>
    <col min="14070" max="14071" width="8" style="131" customWidth="1"/>
    <col min="14072" max="14072" width="13.28515625" style="131" customWidth="1"/>
    <col min="14073" max="14073" width="13.5703125" style="131" customWidth="1"/>
    <col min="14074" max="14074" width="13.85546875" style="131" customWidth="1"/>
    <col min="14075" max="14075" width="13.140625" style="131" customWidth="1"/>
    <col min="14076" max="14076" width="13" style="131" customWidth="1"/>
    <col min="14077" max="14077" width="10.5703125" style="131" customWidth="1"/>
    <col min="14078" max="14078" width="12.5703125" style="131" customWidth="1"/>
    <col min="14079" max="14079" width="8" style="131" customWidth="1"/>
    <col min="14080" max="14081" width="11.85546875" style="131" customWidth="1"/>
    <col min="14082" max="14082" width="12" style="131" customWidth="1"/>
    <col min="14083" max="14083" width="12.5703125" style="131" customWidth="1"/>
    <col min="14084" max="14324" width="8" style="131"/>
    <col min="14325" max="14325" width="40.5703125" style="131" customWidth="1"/>
    <col min="14326" max="14327" width="8" style="131" customWidth="1"/>
    <col min="14328" max="14328" width="13.28515625" style="131" customWidth="1"/>
    <col min="14329" max="14329" width="13.5703125" style="131" customWidth="1"/>
    <col min="14330" max="14330" width="13.85546875" style="131" customWidth="1"/>
    <col min="14331" max="14331" width="13.140625" style="131" customWidth="1"/>
    <col min="14332" max="14332" width="13" style="131" customWidth="1"/>
    <col min="14333" max="14333" width="10.5703125" style="131" customWidth="1"/>
    <col min="14334" max="14334" width="12.5703125" style="131" customWidth="1"/>
    <col min="14335" max="14335" width="8" style="131" customWidth="1"/>
    <col min="14336" max="14337" width="11.85546875" style="131" customWidth="1"/>
    <col min="14338" max="14338" width="12" style="131" customWidth="1"/>
    <col min="14339" max="14339" width="12.5703125" style="131" customWidth="1"/>
    <col min="14340" max="14580" width="8" style="131"/>
    <col min="14581" max="14581" width="40.5703125" style="131" customWidth="1"/>
    <col min="14582" max="14583" width="8" style="131" customWidth="1"/>
    <col min="14584" max="14584" width="13.28515625" style="131" customWidth="1"/>
    <col min="14585" max="14585" width="13.5703125" style="131" customWidth="1"/>
    <col min="14586" max="14586" width="13.85546875" style="131" customWidth="1"/>
    <col min="14587" max="14587" width="13.140625" style="131" customWidth="1"/>
    <col min="14588" max="14588" width="13" style="131" customWidth="1"/>
    <col min="14589" max="14589" width="10.5703125" style="131" customWidth="1"/>
    <col min="14590" max="14590" width="12.5703125" style="131" customWidth="1"/>
    <col min="14591" max="14591" width="8" style="131" customWidth="1"/>
    <col min="14592" max="14593" width="11.85546875" style="131" customWidth="1"/>
    <col min="14594" max="14594" width="12" style="131" customWidth="1"/>
    <col min="14595" max="14595" width="12.5703125" style="131" customWidth="1"/>
    <col min="14596" max="14836" width="8" style="131"/>
    <col min="14837" max="14837" width="40.5703125" style="131" customWidth="1"/>
    <col min="14838" max="14839" width="8" style="131" customWidth="1"/>
    <col min="14840" max="14840" width="13.28515625" style="131" customWidth="1"/>
    <col min="14841" max="14841" width="13.5703125" style="131" customWidth="1"/>
    <col min="14842" max="14842" width="13.85546875" style="131" customWidth="1"/>
    <col min="14843" max="14843" width="13.140625" style="131" customWidth="1"/>
    <col min="14844" max="14844" width="13" style="131" customWidth="1"/>
    <col min="14845" max="14845" width="10.5703125" style="131" customWidth="1"/>
    <col min="14846" max="14846" width="12.5703125" style="131" customWidth="1"/>
    <col min="14847" max="14847" width="8" style="131" customWidth="1"/>
    <col min="14848" max="14849" width="11.85546875" style="131" customWidth="1"/>
    <col min="14850" max="14850" width="12" style="131" customWidth="1"/>
    <col min="14851" max="14851" width="12.5703125" style="131" customWidth="1"/>
    <col min="14852" max="15092" width="8" style="131"/>
    <col min="15093" max="15093" width="40.5703125" style="131" customWidth="1"/>
    <col min="15094" max="15095" width="8" style="131" customWidth="1"/>
    <col min="15096" max="15096" width="13.28515625" style="131" customWidth="1"/>
    <col min="15097" max="15097" width="13.5703125" style="131" customWidth="1"/>
    <col min="15098" max="15098" width="13.85546875" style="131" customWidth="1"/>
    <col min="15099" max="15099" width="13.140625" style="131" customWidth="1"/>
    <col min="15100" max="15100" width="13" style="131" customWidth="1"/>
    <col min="15101" max="15101" width="10.5703125" style="131" customWidth="1"/>
    <col min="15102" max="15102" width="12.5703125" style="131" customWidth="1"/>
    <col min="15103" max="15103" width="8" style="131" customWidth="1"/>
    <col min="15104" max="15105" width="11.85546875" style="131" customWidth="1"/>
    <col min="15106" max="15106" width="12" style="131" customWidth="1"/>
    <col min="15107" max="15107" width="12.5703125" style="131" customWidth="1"/>
    <col min="15108" max="15348" width="8" style="131"/>
    <col min="15349" max="15349" width="40.5703125" style="131" customWidth="1"/>
    <col min="15350" max="15351" width="8" style="131" customWidth="1"/>
    <col min="15352" max="15352" width="13.28515625" style="131" customWidth="1"/>
    <col min="15353" max="15353" width="13.5703125" style="131" customWidth="1"/>
    <col min="15354" max="15354" width="13.85546875" style="131" customWidth="1"/>
    <col min="15355" max="15355" width="13.140625" style="131" customWidth="1"/>
    <col min="15356" max="15356" width="13" style="131" customWidth="1"/>
    <col min="15357" max="15357" width="10.5703125" style="131" customWidth="1"/>
    <col min="15358" max="15358" width="12.5703125" style="131" customWidth="1"/>
    <col min="15359" max="15359" width="8" style="131" customWidth="1"/>
    <col min="15360" max="15361" width="11.85546875" style="131" customWidth="1"/>
    <col min="15362" max="15362" width="12" style="131" customWidth="1"/>
    <col min="15363" max="15363" width="12.5703125" style="131" customWidth="1"/>
    <col min="15364" max="15604" width="8" style="131"/>
    <col min="15605" max="15605" width="40.5703125" style="131" customWidth="1"/>
    <col min="15606" max="15607" width="8" style="131" customWidth="1"/>
    <col min="15608" max="15608" width="13.28515625" style="131" customWidth="1"/>
    <col min="15609" max="15609" width="13.5703125" style="131" customWidth="1"/>
    <col min="15610" max="15610" width="13.85546875" style="131" customWidth="1"/>
    <col min="15611" max="15611" width="13.140625" style="131" customWidth="1"/>
    <col min="15612" max="15612" width="13" style="131" customWidth="1"/>
    <col min="15613" max="15613" width="10.5703125" style="131" customWidth="1"/>
    <col min="15614" max="15614" width="12.5703125" style="131" customWidth="1"/>
    <col min="15615" max="15615" width="8" style="131" customWidth="1"/>
    <col min="15616" max="15617" width="11.85546875" style="131" customWidth="1"/>
    <col min="15618" max="15618" width="12" style="131" customWidth="1"/>
    <col min="15619" max="15619" width="12.5703125" style="131" customWidth="1"/>
    <col min="15620" max="15860" width="8" style="131"/>
    <col min="15861" max="15861" width="40.5703125" style="131" customWidth="1"/>
    <col min="15862" max="15863" width="8" style="131" customWidth="1"/>
    <col min="15864" max="15864" width="13.28515625" style="131" customWidth="1"/>
    <col min="15865" max="15865" width="13.5703125" style="131" customWidth="1"/>
    <col min="15866" max="15866" width="13.85546875" style="131" customWidth="1"/>
    <col min="15867" max="15867" width="13.140625" style="131" customWidth="1"/>
    <col min="15868" max="15868" width="13" style="131" customWidth="1"/>
    <col min="15869" max="15869" width="10.5703125" style="131" customWidth="1"/>
    <col min="15870" max="15870" width="12.5703125" style="131" customWidth="1"/>
    <col min="15871" max="15871" width="8" style="131" customWidth="1"/>
    <col min="15872" max="15873" width="11.85546875" style="131" customWidth="1"/>
    <col min="15874" max="15874" width="12" style="131" customWidth="1"/>
    <col min="15875" max="15875" width="12.5703125" style="131" customWidth="1"/>
    <col min="15876" max="16116" width="8" style="131"/>
    <col min="16117" max="16117" width="40.5703125" style="131" customWidth="1"/>
    <col min="16118" max="16119" width="8" style="131" customWidth="1"/>
    <col min="16120" max="16120" width="13.28515625" style="131" customWidth="1"/>
    <col min="16121" max="16121" width="13.5703125" style="131" customWidth="1"/>
    <col min="16122" max="16122" width="13.85546875" style="131" customWidth="1"/>
    <col min="16123" max="16123" width="13.140625" style="131" customWidth="1"/>
    <col min="16124" max="16124" width="13" style="131" customWidth="1"/>
    <col min="16125" max="16125" width="10.5703125" style="131" customWidth="1"/>
    <col min="16126" max="16126" width="12.5703125" style="131" customWidth="1"/>
    <col min="16127" max="16127" width="8" style="131" customWidth="1"/>
    <col min="16128" max="16129" width="11.85546875" style="131" customWidth="1"/>
    <col min="16130" max="16130" width="12" style="131" customWidth="1"/>
    <col min="16131" max="16131" width="12.5703125" style="131" customWidth="1"/>
    <col min="16132" max="16384" width="8" style="131"/>
  </cols>
  <sheetData>
    <row r="1" spans="1:14" s="115" customFormat="1" ht="15" customHeight="1" x14ac:dyDescent="0.2">
      <c r="A1" s="107" t="str">
        <f>[1]BYDEPT!A1</f>
        <v>CY 2017 PROGRAM, ALLOTMENT RELEASES, BALANCE</v>
      </c>
      <c r="B1" s="108"/>
      <c r="C1" s="108"/>
      <c r="D1" s="108"/>
      <c r="E1" s="109"/>
      <c r="F1" s="110"/>
      <c r="G1" s="110"/>
      <c r="H1" s="110"/>
      <c r="I1" s="111"/>
      <c r="J1" s="112"/>
      <c r="K1" s="113"/>
      <c r="L1" s="112"/>
      <c r="M1" s="114"/>
      <c r="N1" s="114"/>
    </row>
    <row r="2" spans="1:14" s="115" customFormat="1" ht="15" customHeight="1" x14ac:dyDescent="0.2">
      <c r="A2" s="107" t="s">
        <v>333</v>
      </c>
      <c r="B2" s="108"/>
      <c r="C2" s="108"/>
      <c r="D2" s="108"/>
      <c r="E2" s="116"/>
      <c r="F2" s="109"/>
      <c r="G2" s="109"/>
      <c r="H2" s="117"/>
      <c r="I2" s="118"/>
      <c r="J2" s="116"/>
      <c r="K2" s="113"/>
      <c r="L2" s="119"/>
      <c r="M2" s="114"/>
      <c r="N2" s="114"/>
    </row>
    <row r="3" spans="1:14" s="114" customFormat="1" ht="15.75" customHeight="1" x14ac:dyDescent="0.2">
      <c r="A3" s="108" t="s">
        <v>1</v>
      </c>
      <c r="B3" s="108"/>
      <c r="C3" s="108"/>
      <c r="D3" s="108"/>
      <c r="E3" s="120"/>
      <c r="F3" s="120"/>
      <c r="G3" s="120"/>
      <c r="H3" s="121"/>
      <c r="I3" s="122"/>
      <c r="J3" s="120"/>
      <c r="K3" s="123"/>
      <c r="L3" s="120"/>
    </row>
    <row r="4" spans="1:14" ht="27" customHeight="1" x14ac:dyDescent="0.2">
      <c r="A4" s="124" t="s">
        <v>2</v>
      </c>
      <c r="B4" s="125" t="s">
        <v>45</v>
      </c>
      <c r="C4" s="125" t="s">
        <v>46</v>
      </c>
      <c r="D4" s="126" t="s">
        <v>45</v>
      </c>
      <c r="E4" s="127" t="s">
        <v>47</v>
      </c>
      <c r="F4" s="127"/>
      <c r="G4" s="127"/>
      <c r="H4" s="128" t="s">
        <v>48</v>
      </c>
      <c r="I4" s="129" t="s">
        <v>5</v>
      </c>
      <c r="J4" s="128" t="s">
        <v>49</v>
      </c>
      <c r="K4" s="130"/>
      <c r="L4" s="126" t="s">
        <v>50</v>
      </c>
    </row>
    <row r="5" spans="1:14" ht="10.5" customHeight="1" x14ac:dyDescent="0.2">
      <c r="A5" s="124"/>
      <c r="B5" s="132"/>
      <c r="C5" s="132"/>
      <c r="D5" s="133"/>
      <c r="E5" s="128" t="s">
        <v>51</v>
      </c>
      <c r="F5" s="128" t="s">
        <v>46</v>
      </c>
      <c r="G5" s="128" t="s">
        <v>52</v>
      </c>
      <c r="H5" s="134"/>
      <c r="I5" s="135"/>
      <c r="J5" s="134"/>
      <c r="K5" s="130"/>
      <c r="L5" s="133"/>
    </row>
    <row r="6" spans="1:14" ht="17.25" customHeight="1" x14ac:dyDescent="0.2">
      <c r="A6" s="124"/>
      <c r="B6" s="136"/>
      <c r="C6" s="136"/>
      <c r="D6" s="137"/>
      <c r="E6" s="138"/>
      <c r="F6" s="138"/>
      <c r="G6" s="138"/>
      <c r="H6" s="138"/>
      <c r="I6" s="139"/>
      <c r="J6" s="138"/>
      <c r="K6" s="130"/>
      <c r="L6" s="137"/>
    </row>
    <row r="7" spans="1:14" ht="19.5" customHeight="1" x14ac:dyDescent="0.2">
      <c r="A7" s="140" t="s">
        <v>53</v>
      </c>
      <c r="B7" s="141"/>
      <c r="C7" s="141"/>
      <c r="D7" s="141"/>
      <c r="E7" s="142">
        <f>E8+E97</f>
        <v>2431986952</v>
      </c>
      <c r="F7" s="143">
        <f>F8+F97</f>
        <v>0</v>
      </c>
      <c r="G7" s="144">
        <f>G8+G97</f>
        <v>2431986952</v>
      </c>
      <c r="H7" s="145">
        <f>H8+H97</f>
        <v>1981481732</v>
      </c>
      <c r="I7" s="146">
        <f t="shared" ref="I7:I50" si="0">H7/G7</f>
        <v>0.81475837293061271</v>
      </c>
      <c r="J7" s="145">
        <f>J8+J97</f>
        <v>450505220</v>
      </c>
      <c r="L7" s="145"/>
    </row>
    <row r="8" spans="1:14" s="152" customFormat="1" ht="18.75" customHeight="1" x14ac:dyDescent="0.2">
      <c r="A8" s="147" t="s">
        <v>54</v>
      </c>
      <c r="B8" s="147"/>
      <c r="C8" s="147"/>
      <c r="D8" s="147"/>
      <c r="E8" s="148">
        <f>SUM(E9:E15)+SUM(E18:E23)+SUM(E26:E29)+SUM(E32:E33)+SUM(E36:E52)</f>
        <v>1968797453</v>
      </c>
      <c r="F8" s="148">
        <f t="shared" ref="F8:H8" si="1">SUM(F9:F15)+SUM(F18:F23)+SUM(F26:F29)+SUM(F32:F33)+SUM(F36:F52)</f>
        <v>0</v>
      </c>
      <c r="G8" s="149">
        <f t="shared" si="1"/>
        <v>1968797453</v>
      </c>
      <c r="H8" s="150">
        <f t="shared" si="1"/>
        <v>1755095196</v>
      </c>
      <c r="I8" s="151">
        <f t="shared" si="0"/>
        <v>0.89145543810290573</v>
      </c>
      <c r="J8" s="150">
        <f>SUM(J9:J15)+SUM(J18:J23)+SUM(J26:J29)+SUM(J32:J33)+SUM(J36:J52)</f>
        <v>213702257</v>
      </c>
      <c r="L8" s="150"/>
      <c r="M8" s="66"/>
      <c r="N8" s="66"/>
    </row>
    <row r="9" spans="1:14" ht="18" customHeight="1" x14ac:dyDescent="0.2">
      <c r="A9" s="154" t="s">
        <v>55</v>
      </c>
      <c r="B9" s="29"/>
      <c r="C9" s="29"/>
      <c r="D9" s="29"/>
      <c r="E9" s="155">
        <f>[1]BYDEPT!F9</f>
        <v>14975626</v>
      </c>
      <c r="F9" s="155">
        <f>[1]BYDEPT!AE9</f>
        <v>0</v>
      </c>
      <c r="G9" s="156">
        <f t="shared" ref="G9:G14" si="2">E9+F9</f>
        <v>14975626</v>
      </c>
      <c r="H9" s="157">
        <f>[1]BYDEPT!BD9</f>
        <v>14486509</v>
      </c>
      <c r="I9" s="158">
        <f t="shared" si="0"/>
        <v>0.96733912826081525</v>
      </c>
      <c r="J9" s="157">
        <f t="shared" ref="J9:J14" si="3">G9-H9</f>
        <v>489117</v>
      </c>
      <c r="L9" s="157"/>
    </row>
    <row r="10" spans="1:14" ht="16.5" customHeight="1" x14ac:dyDescent="0.2">
      <c r="A10" s="154" t="s">
        <v>56</v>
      </c>
      <c r="B10" s="29"/>
      <c r="C10" s="29"/>
      <c r="D10" s="29"/>
      <c r="E10" s="155">
        <f>[1]BYDEPT!F10</f>
        <v>20170858</v>
      </c>
      <c r="F10" s="155">
        <f>[1]BYDEPT!AE10</f>
        <v>-4384938</v>
      </c>
      <c r="G10" s="156">
        <f t="shared" si="2"/>
        <v>15785920</v>
      </c>
      <c r="H10" s="157">
        <f>[1]BYDEPT!BD10</f>
        <v>15604156</v>
      </c>
      <c r="I10" s="158">
        <f t="shared" si="0"/>
        <v>0.98848568851229446</v>
      </c>
      <c r="J10" s="157">
        <f t="shared" si="3"/>
        <v>181764</v>
      </c>
      <c r="L10" s="157"/>
    </row>
    <row r="11" spans="1:14" ht="16.5" customHeight="1" x14ac:dyDescent="0.2">
      <c r="A11" s="154" t="s">
        <v>57</v>
      </c>
      <c r="B11" s="29"/>
      <c r="C11" s="29"/>
      <c r="D11" s="29"/>
      <c r="E11" s="155">
        <f>[1]BYDEPT!F11</f>
        <v>428618</v>
      </c>
      <c r="F11" s="155">
        <f>[1]BYDEPT!AE11</f>
        <v>0</v>
      </c>
      <c r="G11" s="156">
        <f t="shared" si="2"/>
        <v>428618</v>
      </c>
      <c r="H11" s="157">
        <f>[1]BYDEPT!BD11</f>
        <v>428618</v>
      </c>
      <c r="I11" s="158">
        <f t="shared" si="0"/>
        <v>1</v>
      </c>
      <c r="J11" s="157">
        <f t="shared" si="3"/>
        <v>0</v>
      </c>
      <c r="L11" s="157"/>
    </row>
    <row r="12" spans="1:14" ht="16.5" customHeight="1" x14ac:dyDescent="0.2">
      <c r="A12" s="154" t="s">
        <v>58</v>
      </c>
      <c r="B12" s="29"/>
      <c r="C12" s="29"/>
      <c r="D12" s="29"/>
      <c r="E12" s="155">
        <f>[1]BYDEPT!F12</f>
        <v>9801491</v>
      </c>
      <c r="F12" s="155">
        <f>[1]BYDEPT!AE12</f>
        <v>0</v>
      </c>
      <c r="G12" s="156">
        <f t="shared" si="2"/>
        <v>9801491</v>
      </c>
      <c r="H12" s="157">
        <f>[1]BYDEPT!BD12</f>
        <v>9610215</v>
      </c>
      <c r="I12" s="158">
        <f t="shared" si="0"/>
        <v>0.98048500988268006</v>
      </c>
      <c r="J12" s="157">
        <f t="shared" si="3"/>
        <v>191276</v>
      </c>
      <c r="L12" s="157"/>
    </row>
    <row r="13" spans="1:14" ht="16.5" customHeight="1" x14ac:dyDescent="0.2">
      <c r="A13" s="154" t="s">
        <v>59</v>
      </c>
      <c r="B13" s="29"/>
      <c r="C13" s="29"/>
      <c r="D13" s="29"/>
      <c r="E13" s="155">
        <f>[1]BYDEPT!F13</f>
        <v>45222425</v>
      </c>
      <c r="F13" s="155">
        <f>[1]BYDEPT!AE13</f>
        <v>-6000000</v>
      </c>
      <c r="G13" s="156">
        <f t="shared" si="2"/>
        <v>39222425</v>
      </c>
      <c r="H13" s="157">
        <f>[1]BYDEPT!BD13</f>
        <v>39156074</v>
      </c>
      <c r="I13" s="158">
        <f t="shared" si="0"/>
        <v>0.99830834019059245</v>
      </c>
      <c r="J13" s="157">
        <f t="shared" si="3"/>
        <v>66351</v>
      </c>
      <c r="L13" s="157"/>
    </row>
    <row r="14" spans="1:14" ht="16.5" customHeight="1" x14ac:dyDescent="0.2">
      <c r="A14" s="154" t="s">
        <v>60</v>
      </c>
      <c r="B14" s="29"/>
      <c r="C14" s="29"/>
      <c r="D14" s="29"/>
      <c r="E14" s="155">
        <f>[1]BYDEPT!F14</f>
        <v>1430019</v>
      </c>
      <c r="F14" s="155">
        <f>[1]BYDEPT!AE14</f>
        <v>450697</v>
      </c>
      <c r="G14" s="156">
        <f t="shared" si="2"/>
        <v>1880716</v>
      </c>
      <c r="H14" s="157">
        <f>[1]BYDEPT!BD14</f>
        <v>1859960</v>
      </c>
      <c r="I14" s="158">
        <f t="shared" si="0"/>
        <v>0.98896377762511722</v>
      </c>
      <c r="J14" s="157">
        <f t="shared" si="3"/>
        <v>20756</v>
      </c>
      <c r="L14" s="157"/>
    </row>
    <row r="15" spans="1:14" ht="16.5" customHeight="1" x14ac:dyDescent="0.2">
      <c r="A15" s="154" t="s">
        <v>61</v>
      </c>
      <c r="B15" s="29"/>
      <c r="C15" s="29"/>
      <c r="D15" s="29"/>
      <c r="E15" s="155">
        <f>+[1]BYDEPT!F15</f>
        <v>544109087</v>
      </c>
      <c r="F15" s="155">
        <f>SUM(F16:F17)</f>
        <v>-109313264</v>
      </c>
      <c r="G15" s="156">
        <f>SUM(G16:G17)</f>
        <v>434795823</v>
      </c>
      <c r="H15" s="157">
        <f>SUM(H16:H17)</f>
        <v>392071106</v>
      </c>
      <c r="I15" s="158">
        <f t="shared" si="0"/>
        <v>0.90173613742374892</v>
      </c>
      <c r="J15" s="157">
        <f>SUM(J16:J17)</f>
        <v>42724717</v>
      </c>
      <c r="L15" s="157"/>
    </row>
    <row r="16" spans="1:14" ht="15.75" hidden="1" customHeight="1" x14ac:dyDescent="0.2">
      <c r="A16" s="154" t="s">
        <v>62</v>
      </c>
      <c r="B16" s="29"/>
      <c r="C16" s="29"/>
      <c r="D16" s="29"/>
      <c r="E16" s="155">
        <f>[1]BYDEPT!F16</f>
        <v>59941572</v>
      </c>
      <c r="F16" s="155">
        <f>[1]BYDEPT!AE16</f>
        <v>23988218</v>
      </c>
      <c r="G16" s="156">
        <f t="shared" ref="G16:G22" si="4">E16+F16</f>
        <v>83929790</v>
      </c>
      <c r="H16" s="157">
        <f>[1]BYDEPT!BD16</f>
        <v>77583214</v>
      </c>
      <c r="I16" s="158">
        <f t="shared" si="0"/>
        <v>0.92438232003201726</v>
      </c>
      <c r="J16" s="157">
        <f t="shared" ref="J16:J22" si="5">G16-H16</f>
        <v>6346576</v>
      </c>
      <c r="L16" s="157"/>
    </row>
    <row r="17" spans="1:12" ht="16.5" hidden="1" customHeight="1" x14ac:dyDescent="0.2">
      <c r="A17" s="154" t="s">
        <v>63</v>
      </c>
      <c r="B17" s="29"/>
      <c r="C17" s="29"/>
      <c r="D17" s="29"/>
      <c r="E17" s="155">
        <f>[1]BYDEPT!F17</f>
        <v>484167515</v>
      </c>
      <c r="F17" s="155">
        <f>[1]BYDEPT!AE17</f>
        <v>-133301482</v>
      </c>
      <c r="G17" s="156">
        <f t="shared" si="4"/>
        <v>350866033</v>
      </c>
      <c r="H17" s="157">
        <f>[1]BYDEPT!BD17</f>
        <v>314487892</v>
      </c>
      <c r="I17" s="158">
        <f t="shared" si="0"/>
        <v>0.89631900047731328</v>
      </c>
      <c r="J17" s="157">
        <f t="shared" si="5"/>
        <v>36378141</v>
      </c>
      <c r="L17" s="157"/>
    </row>
    <row r="18" spans="1:12" ht="16.5" customHeight="1" x14ac:dyDescent="0.2">
      <c r="A18" s="154" t="s">
        <v>64</v>
      </c>
      <c r="B18" s="29"/>
      <c r="C18" s="29"/>
      <c r="D18" s="29"/>
      <c r="E18" s="155">
        <f>[1]BYDEPT!F18</f>
        <v>58718377</v>
      </c>
      <c r="F18" s="155">
        <f>[1]BYDEPT!AE18</f>
        <v>0</v>
      </c>
      <c r="G18" s="156">
        <f t="shared" si="4"/>
        <v>58718377</v>
      </c>
      <c r="H18" s="157">
        <f>[1]BYDEPT!BD18</f>
        <v>52539520</v>
      </c>
      <c r="I18" s="158">
        <f t="shared" si="0"/>
        <v>0.89477132516792823</v>
      </c>
      <c r="J18" s="157">
        <f t="shared" si="5"/>
        <v>6178857</v>
      </c>
      <c r="L18" s="157"/>
    </row>
    <row r="19" spans="1:12" ht="16.5" customHeight="1" x14ac:dyDescent="0.2">
      <c r="A19" s="154" t="s">
        <v>65</v>
      </c>
      <c r="B19" s="29"/>
      <c r="C19" s="29"/>
      <c r="D19" s="29"/>
      <c r="E19" s="155">
        <f>[1]BYDEPT!F19</f>
        <v>1100786</v>
      </c>
      <c r="F19" s="155">
        <f>[1]BYDEPT!AE19</f>
        <v>0</v>
      </c>
      <c r="G19" s="156">
        <f t="shared" si="4"/>
        <v>1100786</v>
      </c>
      <c r="H19" s="157">
        <f>[1]BYDEPT!BD19</f>
        <v>1094468</v>
      </c>
      <c r="I19" s="158">
        <f t="shared" si="0"/>
        <v>0.99426046479515551</v>
      </c>
      <c r="J19" s="157">
        <f t="shared" si="5"/>
        <v>6318</v>
      </c>
      <c r="L19" s="157"/>
    </row>
    <row r="20" spans="1:12" ht="16.5" customHeight="1" x14ac:dyDescent="0.2">
      <c r="A20" s="154" t="s">
        <v>66</v>
      </c>
      <c r="B20" s="29"/>
      <c r="C20" s="29"/>
      <c r="D20" s="29"/>
      <c r="E20" s="155">
        <f>[1]BYDEPT!F20</f>
        <v>26645954</v>
      </c>
      <c r="F20" s="155">
        <f>[1]BYDEPT!AE20</f>
        <v>0</v>
      </c>
      <c r="G20" s="156">
        <f t="shared" si="4"/>
        <v>26645954</v>
      </c>
      <c r="H20" s="157">
        <f>[1]BYDEPT!BD20</f>
        <v>26595706</v>
      </c>
      <c r="I20" s="158">
        <f t="shared" si="0"/>
        <v>0.99811423527939735</v>
      </c>
      <c r="J20" s="157">
        <f t="shared" si="5"/>
        <v>50248</v>
      </c>
      <c r="L20" s="157"/>
    </row>
    <row r="21" spans="1:12" ht="16.5" customHeight="1" x14ac:dyDescent="0.2">
      <c r="A21" s="154" t="s">
        <v>67</v>
      </c>
      <c r="B21" s="29"/>
      <c r="C21" s="29"/>
      <c r="D21" s="29"/>
      <c r="E21" s="155">
        <f>[1]BYDEPT!F21</f>
        <v>21500732</v>
      </c>
      <c r="F21" s="155">
        <f>[1]BYDEPT!AE21</f>
        <v>0</v>
      </c>
      <c r="G21" s="156">
        <f t="shared" si="4"/>
        <v>21500732</v>
      </c>
      <c r="H21" s="157">
        <f>[1]BYDEPT!BD21</f>
        <v>20995289</v>
      </c>
      <c r="I21" s="158">
        <f t="shared" si="0"/>
        <v>0.97649182362721421</v>
      </c>
      <c r="J21" s="157">
        <f t="shared" si="5"/>
        <v>505443</v>
      </c>
      <c r="L21" s="157"/>
    </row>
    <row r="22" spans="1:12" ht="16.5" customHeight="1" x14ac:dyDescent="0.2">
      <c r="A22" s="154" t="s">
        <v>68</v>
      </c>
      <c r="B22" s="29"/>
      <c r="C22" s="29"/>
      <c r="D22" s="29"/>
      <c r="E22" s="155">
        <f>[1]BYDEPT!F22</f>
        <v>16593050</v>
      </c>
      <c r="F22" s="155">
        <f>[1]BYDEPT!AE22</f>
        <v>0</v>
      </c>
      <c r="G22" s="156">
        <f t="shared" si="4"/>
        <v>16593050</v>
      </c>
      <c r="H22" s="157">
        <f>[1]BYDEPT!BD22</f>
        <v>16593050</v>
      </c>
      <c r="I22" s="158">
        <f t="shared" si="0"/>
        <v>1</v>
      </c>
      <c r="J22" s="157">
        <f t="shared" si="5"/>
        <v>0</v>
      </c>
      <c r="L22" s="157"/>
    </row>
    <row r="23" spans="1:12" ht="16.5" customHeight="1" x14ac:dyDescent="0.2">
      <c r="A23" s="154" t="s">
        <v>69</v>
      </c>
      <c r="B23" s="29"/>
      <c r="C23" s="29"/>
      <c r="D23" s="29"/>
      <c r="E23" s="155">
        <f>+[1]BYDEPT!F23</f>
        <v>96336792</v>
      </c>
      <c r="F23" s="155">
        <f>SUM(F24:F25)</f>
        <v>0</v>
      </c>
      <c r="G23" s="156">
        <f>SUM(G24:G25)</f>
        <v>96336792</v>
      </c>
      <c r="H23" s="157">
        <f>SUM(H24:H25)</f>
        <v>92840664</v>
      </c>
      <c r="I23" s="158">
        <f t="shared" si="0"/>
        <v>0.96370931678937366</v>
      </c>
      <c r="J23" s="157">
        <f>SUM(J24:J25)</f>
        <v>3496128</v>
      </c>
      <c r="L23" s="157"/>
    </row>
    <row r="24" spans="1:12" ht="16.5" hidden="1" customHeight="1" x14ac:dyDescent="0.2">
      <c r="A24" s="154" t="s">
        <v>62</v>
      </c>
      <c r="B24" s="29"/>
      <c r="C24" s="29"/>
      <c r="D24" s="29"/>
      <c r="E24" s="155">
        <f>[1]BYDEPT!F24</f>
        <v>60200461</v>
      </c>
      <c r="F24" s="155">
        <f>[1]BYDEPT!AE24</f>
        <v>-3234119</v>
      </c>
      <c r="G24" s="156">
        <f t="shared" ref="G24:G28" si="6">E24+F24</f>
        <v>56966342</v>
      </c>
      <c r="H24" s="157">
        <f>[1]BYDEPT!BD24</f>
        <v>55251629</v>
      </c>
      <c r="I24" s="158">
        <f t="shared" si="0"/>
        <v>0.96989954173290605</v>
      </c>
      <c r="J24" s="157">
        <f t="shared" ref="J24:J28" si="7">G24-H24</f>
        <v>1714713</v>
      </c>
      <c r="L24" s="157"/>
    </row>
    <row r="25" spans="1:12" ht="16.5" hidden="1" customHeight="1" x14ac:dyDescent="0.2">
      <c r="A25" s="154" t="s">
        <v>63</v>
      </c>
      <c r="B25" s="29"/>
      <c r="C25" s="29"/>
      <c r="D25" s="29"/>
      <c r="E25" s="155">
        <f>[1]BYDEPT!F25</f>
        <v>36136331</v>
      </c>
      <c r="F25" s="155">
        <f>[1]BYDEPT!AE25</f>
        <v>3234119</v>
      </c>
      <c r="G25" s="156">
        <f t="shared" si="6"/>
        <v>39370450</v>
      </c>
      <c r="H25" s="157">
        <f>[1]BYDEPT!BD25</f>
        <v>37589035</v>
      </c>
      <c r="I25" s="158">
        <f t="shared" si="0"/>
        <v>0.95475248568406001</v>
      </c>
      <c r="J25" s="157">
        <f t="shared" si="7"/>
        <v>1781415</v>
      </c>
      <c r="L25" s="157"/>
    </row>
    <row r="26" spans="1:12" ht="16.5" customHeight="1" x14ac:dyDescent="0.2">
      <c r="A26" s="154" t="s">
        <v>70</v>
      </c>
      <c r="B26" s="29"/>
      <c r="C26" s="29"/>
      <c r="D26" s="29"/>
      <c r="E26" s="155">
        <f>[1]BYDEPT!F26</f>
        <v>3533400</v>
      </c>
      <c r="F26" s="155">
        <f>[1]BYDEPT!AE26</f>
        <v>-2593</v>
      </c>
      <c r="G26" s="156">
        <f t="shared" si="6"/>
        <v>3530807</v>
      </c>
      <c r="H26" s="157">
        <f>[1]BYDEPT!BD26</f>
        <v>3514617</v>
      </c>
      <c r="I26" s="158">
        <f t="shared" si="0"/>
        <v>0.99541464600019203</v>
      </c>
      <c r="J26" s="157">
        <f t="shared" si="7"/>
        <v>16190</v>
      </c>
      <c r="L26" s="157"/>
    </row>
    <row r="27" spans="1:12" ht="16.5" customHeight="1" x14ac:dyDescent="0.2">
      <c r="A27" s="154" t="s">
        <v>72</v>
      </c>
      <c r="B27" s="29"/>
      <c r="C27" s="29"/>
      <c r="D27" s="29"/>
      <c r="E27" s="155">
        <f>[1]BYDEPT!F27</f>
        <v>148037078</v>
      </c>
      <c r="F27" s="155">
        <f>[1]BYDEPT!AE27</f>
        <v>2000283</v>
      </c>
      <c r="G27" s="156">
        <f t="shared" si="6"/>
        <v>150037361</v>
      </c>
      <c r="H27" s="157">
        <f>[1]BYDEPT!BD27</f>
        <v>134008093</v>
      </c>
      <c r="I27" s="158">
        <f t="shared" si="0"/>
        <v>0.89316482312695433</v>
      </c>
      <c r="J27" s="157">
        <f t="shared" si="7"/>
        <v>16029268</v>
      </c>
      <c r="L27" s="157"/>
    </row>
    <row r="28" spans="1:12" ht="16.5" customHeight="1" x14ac:dyDescent="0.2">
      <c r="A28" s="154" t="s">
        <v>73</v>
      </c>
      <c r="B28" s="29"/>
      <c r="C28" s="29"/>
      <c r="D28" s="29"/>
      <c r="E28" s="155">
        <f>[1]BYDEPT!F28</f>
        <v>15579477</v>
      </c>
      <c r="F28" s="155">
        <f>[1]BYDEPT!AE28</f>
        <v>0</v>
      </c>
      <c r="G28" s="156">
        <f t="shared" si="6"/>
        <v>15579477</v>
      </c>
      <c r="H28" s="157">
        <f>[1]BYDEPT!BD28</f>
        <v>15222043</v>
      </c>
      <c r="I28" s="158">
        <f t="shared" si="0"/>
        <v>0.97705738132287756</v>
      </c>
      <c r="J28" s="157">
        <f t="shared" si="7"/>
        <v>357434</v>
      </c>
      <c r="L28" s="157"/>
    </row>
    <row r="29" spans="1:12" ht="16.5" customHeight="1" x14ac:dyDescent="0.2">
      <c r="A29" s="154" t="s">
        <v>74</v>
      </c>
      <c r="B29" s="29"/>
      <c r="C29" s="29"/>
      <c r="D29" s="29"/>
      <c r="E29" s="155">
        <f>+[1]BYDEPT!F29</f>
        <v>11438733</v>
      </c>
      <c r="F29" s="155">
        <f>SUM(F30:F31)</f>
        <v>0</v>
      </c>
      <c r="G29" s="156">
        <f>SUM(G30:G31)</f>
        <v>11438733</v>
      </c>
      <c r="H29" s="157">
        <f>SUM(H30:H31)</f>
        <v>11202866</v>
      </c>
      <c r="I29" s="158">
        <f t="shared" si="0"/>
        <v>0.97937997154055434</v>
      </c>
      <c r="J29" s="157">
        <f>SUM(J30:J31)</f>
        <v>235867</v>
      </c>
      <c r="L29" s="157"/>
    </row>
    <row r="30" spans="1:12" ht="16.5" hidden="1" customHeight="1" x14ac:dyDescent="0.2">
      <c r="A30" s="154" t="s">
        <v>62</v>
      </c>
      <c r="B30" s="29"/>
      <c r="C30" s="29"/>
      <c r="D30" s="29"/>
      <c r="E30" s="155">
        <f>[1]BYDEPT!F30</f>
        <v>11438733</v>
      </c>
      <c r="F30" s="155">
        <f>[1]BYDEPT!AE30</f>
        <v>0</v>
      </c>
      <c r="G30" s="156">
        <f t="shared" ref="G30:G32" si="8">E30+F30</f>
        <v>11438733</v>
      </c>
      <c r="H30" s="157">
        <f>[1]BYDEPT!BD30</f>
        <v>11202866</v>
      </c>
      <c r="I30" s="158">
        <f t="shared" si="0"/>
        <v>0.97937997154055434</v>
      </c>
      <c r="J30" s="157">
        <f t="shared" ref="J30:J32" si="9">G30-H30</f>
        <v>235867</v>
      </c>
      <c r="L30" s="157"/>
    </row>
    <row r="31" spans="1:12" ht="18" hidden="1" customHeight="1" x14ac:dyDescent="0.2">
      <c r="A31" s="154" t="s">
        <v>63</v>
      </c>
      <c r="B31" s="29"/>
      <c r="C31" s="29"/>
      <c r="D31" s="29"/>
      <c r="E31" s="155">
        <f>[1]BYDEPT!F31</f>
        <v>0</v>
      </c>
      <c r="F31" s="155">
        <f>[1]BYDEPT!AE31</f>
        <v>0</v>
      </c>
      <c r="G31" s="156">
        <f t="shared" si="8"/>
        <v>0</v>
      </c>
      <c r="H31" s="157">
        <f>[1]BYDEPT!BD31</f>
        <v>0</v>
      </c>
      <c r="I31" s="158" t="e">
        <f t="shared" si="0"/>
        <v>#DIV/0!</v>
      </c>
      <c r="J31" s="157">
        <f t="shared" si="9"/>
        <v>0</v>
      </c>
      <c r="L31" s="157"/>
    </row>
    <row r="32" spans="1:12" ht="16.5" customHeight="1" x14ac:dyDescent="0.2">
      <c r="A32" s="154" t="s">
        <v>75</v>
      </c>
      <c r="B32" s="29"/>
      <c r="C32" s="29"/>
      <c r="D32" s="29"/>
      <c r="E32" s="155">
        <f>[1]BYDEPT!F32</f>
        <v>137182823</v>
      </c>
      <c r="F32" s="155">
        <f>[1]BYDEPT!AE32</f>
        <v>0</v>
      </c>
      <c r="G32" s="156">
        <f t="shared" si="8"/>
        <v>137182823</v>
      </c>
      <c r="H32" s="157">
        <f>[1]BYDEPT!BD32</f>
        <v>113205140</v>
      </c>
      <c r="I32" s="158">
        <f t="shared" si="0"/>
        <v>0.82521366395849716</v>
      </c>
      <c r="J32" s="157">
        <f t="shared" si="9"/>
        <v>23977683</v>
      </c>
      <c r="L32" s="157"/>
    </row>
    <row r="33" spans="1:12" ht="16.5" customHeight="1" x14ac:dyDescent="0.2">
      <c r="A33" s="154" t="s">
        <v>76</v>
      </c>
      <c r="B33" s="29"/>
      <c r="C33" s="29"/>
      <c r="D33" s="29"/>
      <c r="E33" s="155">
        <f>+[1]BYDEPT!F33</f>
        <v>454721013</v>
      </c>
      <c r="F33" s="155">
        <f>SUM(F34:F35)</f>
        <v>115313555</v>
      </c>
      <c r="G33" s="156">
        <f>SUM(G34:G35)</f>
        <v>570034568</v>
      </c>
      <c r="H33" s="157">
        <f>SUM(H34:H35)</f>
        <v>455296728</v>
      </c>
      <c r="I33" s="158">
        <f t="shared" si="0"/>
        <v>0.79871775074524953</v>
      </c>
      <c r="J33" s="157">
        <f>SUM(J34:J35)</f>
        <v>114737840</v>
      </c>
      <c r="L33" s="157"/>
    </row>
    <row r="34" spans="1:12" ht="16.5" hidden="1" customHeight="1" x14ac:dyDescent="0.2">
      <c r="A34" s="154" t="s">
        <v>62</v>
      </c>
      <c r="B34" s="29"/>
      <c r="C34" s="29"/>
      <c r="D34" s="29"/>
      <c r="E34" s="155">
        <f>[1]BYDEPT!F34</f>
        <v>288596258</v>
      </c>
      <c r="F34" s="155">
        <f>[1]BYDEPT!AE34</f>
        <v>115383306</v>
      </c>
      <c r="G34" s="156">
        <f t="shared" ref="G34:G50" si="10">E34+F34</f>
        <v>403979564</v>
      </c>
      <c r="H34" s="157">
        <f>[1]BYDEPT!BD34</f>
        <v>289341189</v>
      </c>
      <c r="I34" s="158">
        <f t="shared" si="0"/>
        <v>0.71622729163596999</v>
      </c>
      <c r="J34" s="157">
        <f t="shared" ref="J34:J50" si="11">G34-H34</f>
        <v>114638375</v>
      </c>
      <c r="L34" s="157"/>
    </row>
    <row r="35" spans="1:12" ht="16.5" hidden="1" customHeight="1" x14ac:dyDescent="0.2">
      <c r="A35" s="154" t="s">
        <v>63</v>
      </c>
      <c r="B35" s="29"/>
      <c r="C35" s="29"/>
      <c r="D35" s="29"/>
      <c r="E35" s="155">
        <f>[1]BYDEPT!F35</f>
        <v>166124755</v>
      </c>
      <c r="F35" s="155">
        <f>[1]BYDEPT!AE35</f>
        <v>-69751</v>
      </c>
      <c r="G35" s="156">
        <f t="shared" si="10"/>
        <v>166055004</v>
      </c>
      <c r="H35" s="157">
        <f>[1]BYDEPT!BD35</f>
        <v>165955539</v>
      </c>
      <c r="I35" s="158">
        <f t="shared" si="0"/>
        <v>0.99940101172741536</v>
      </c>
      <c r="J35" s="157">
        <f t="shared" si="11"/>
        <v>99465</v>
      </c>
      <c r="L35" s="157"/>
    </row>
    <row r="36" spans="1:12" ht="16.5" customHeight="1" x14ac:dyDescent="0.2">
      <c r="A36" s="154" t="s">
        <v>77</v>
      </c>
      <c r="B36" s="29"/>
      <c r="C36" s="29"/>
      <c r="D36" s="29"/>
      <c r="E36" s="155">
        <f>[1]BYDEPT!F36</f>
        <v>20773016</v>
      </c>
      <c r="F36" s="155">
        <f>[1]BYDEPT!AE36</f>
        <v>285</v>
      </c>
      <c r="G36" s="156">
        <f t="shared" si="10"/>
        <v>20773301</v>
      </c>
      <c r="H36" s="157">
        <f>[1]BYDEPT!BD36</f>
        <v>20524991</v>
      </c>
      <c r="I36" s="158">
        <f t="shared" si="0"/>
        <v>0.98804667587496087</v>
      </c>
      <c r="J36" s="157">
        <f t="shared" si="11"/>
        <v>248310</v>
      </c>
      <c r="L36" s="157"/>
    </row>
    <row r="37" spans="1:12" ht="16.5" customHeight="1" x14ac:dyDescent="0.2">
      <c r="A37" s="154" t="s">
        <v>78</v>
      </c>
      <c r="B37" s="29"/>
      <c r="C37" s="29"/>
      <c r="D37" s="29"/>
      <c r="E37" s="155">
        <f>[1]BYDEPT!F37</f>
        <v>128301467</v>
      </c>
      <c r="F37" s="155">
        <f>[1]BYDEPT!AE37</f>
        <v>-1517649</v>
      </c>
      <c r="G37" s="156">
        <f t="shared" si="10"/>
        <v>126783818</v>
      </c>
      <c r="H37" s="157">
        <f>[1]BYDEPT!BD37</f>
        <v>126776646</v>
      </c>
      <c r="I37" s="158">
        <f t="shared" si="0"/>
        <v>0.99994343126659901</v>
      </c>
      <c r="J37" s="157">
        <f t="shared" si="11"/>
        <v>7172</v>
      </c>
      <c r="L37" s="157"/>
    </row>
    <row r="38" spans="1:12" ht="16.5" customHeight="1" x14ac:dyDescent="0.2">
      <c r="A38" s="154" t="s">
        <v>79</v>
      </c>
      <c r="B38" s="29"/>
      <c r="C38" s="29"/>
      <c r="D38" s="29"/>
      <c r="E38" s="155">
        <f>[1]BYDEPT!F38</f>
        <v>2529472</v>
      </c>
      <c r="F38" s="155">
        <f>[1]BYDEPT!AE38</f>
        <v>749563</v>
      </c>
      <c r="G38" s="156">
        <f t="shared" si="10"/>
        <v>3279035</v>
      </c>
      <c r="H38" s="157">
        <f>[1]BYDEPT!BD38</f>
        <v>3270441</v>
      </c>
      <c r="I38" s="158">
        <f t="shared" si="0"/>
        <v>0.99737910696287169</v>
      </c>
      <c r="J38" s="157">
        <f t="shared" si="11"/>
        <v>8594</v>
      </c>
      <c r="L38" s="157"/>
    </row>
    <row r="39" spans="1:12" ht="16.5" customHeight="1" x14ac:dyDescent="0.2">
      <c r="A39" s="154" t="s">
        <v>80</v>
      </c>
      <c r="B39" s="29"/>
      <c r="C39" s="29"/>
      <c r="D39" s="29"/>
      <c r="E39" s="155">
        <f>[1]BYDEPT!F39</f>
        <v>4676881</v>
      </c>
      <c r="F39" s="155">
        <f>[1]BYDEPT!AE39</f>
        <v>177678</v>
      </c>
      <c r="G39" s="156">
        <f t="shared" si="10"/>
        <v>4854559</v>
      </c>
      <c r="H39" s="157">
        <f>[1]BYDEPT!BD39</f>
        <v>4842222</v>
      </c>
      <c r="I39" s="158">
        <f t="shared" si="0"/>
        <v>0.99745867750294104</v>
      </c>
      <c r="J39" s="157">
        <f t="shared" si="11"/>
        <v>12337</v>
      </c>
      <c r="L39" s="157"/>
    </row>
    <row r="40" spans="1:12" ht="16.5" customHeight="1" x14ac:dyDescent="0.2">
      <c r="A40" s="154" t="s">
        <v>81</v>
      </c>
      <c r="B40" s="29"/>
      <c r="C40" s="29"/>
      <c r="D40" s="29"/>
      <c r="E40" s="155">
        <f>[1]BYDEPT!F40</f>
        <v>53346526</v>
      </c>
      <c r="F40" s="155">
        <f>[1]BYDEPT!AE40</f>
        <v>1734</v>
      </c>
      <c r="G40" s="156">
        <f t="shared" si="10"/>
        <v>53348260</v>
      </c>
      <c r="H40" s="157">
        <f>[1]BYDEPT!BD40</f>
        <v>52086077</v>
      </c>
      <c r="I40" s="158">
        <f t="shared" si="0"/>
        <v>0.97634069039927451</v>
      </c>
      <c r="J40" s="157">
        <f t="shared" si="11"/>
        <v>1262183</v>
      </c>
      <c r="L40" s="157"/>
    </row>
    <row r="41" spans="1:12" ht="16.5" customHeight="1" x14ac:dyDescent="0.2">
      <c r="A41" s="154" t="s">
        <v>82</v>
      </c>
      <c r="B41" s="29"/>
      <c r="C41" s="29"/>
      <c r="D41" s="29"/>
      <c r="E41" s="155">
        <f>[1]BYDEPT!F41</f>
        <v>5286633</v>
      </c>
      <c r="F41" s="155">
        <f>[1]BYDEPT!AE41</f>
        <v>0</v>
      </c>
      <c r="G41" s="156">
        <f t="shared" si="10"/>
        <v>5286633</v>
      </c>
      <c r="H41" s="157">
        <f>[1]BYDEPT!BD41</f>
        <v>5091138</v>
      </c>
      <c r="I41" s="158">
        <f t="shared" si="0"/>
        <v>0.96302088682910281</v>
      </c>
      <c r="J41" s="157">
        <f t="shared" si="11"/>
        <v>195495</v>
      </c>
      <c r="L41" s="157"/>
    </row>
    <row r="42" spans="1:12" ht="16.5" customHeight="1" x14ac:dyDescent="0.2">
      <c r="A42" s="154" t="s">
        <v>83</v>
      </c>
      <c r="B42" s="29"/>
      <c r="C42" s="29"/>
      <c r="D42" s="29"/>
      <c r="E42" s="155">
        <f>[1]BYDEPT!F42</f>
        <v>1322735</v>
      </c>
      <c r="F42" s="155">
        <f>[1]BYDEPT!AE42</f>
        <v>1457697</v>
      </c>
      <c r="G42" s="156">
        <f t="shared" si="10"/>
        <v>2780432</v>
      </c>
      <c r="H42" s="157">
        <f>[1]BYDEPT!BD42</f>
        <v>2622482</v>
      </c>
      <c r="I42" s="158">
        <f t="shared" si="0"/>
        <v>0.94319228091174323</v>
      </c>
      <c r="J42" s="157">
        <f t="shared" si="11"/>
        <v>157950</v>
      </c>
      <c r="L42" s="157"/>
    </row>
    <row r="43" spans="1:12" ht="16.5" customHeight="1" x14ac:dyDescent="0.2">
      <c r="A43" s="154" t="s">
        <v>84</v>
      </c>
      <c r="B43" s="29"/>
      <c r="C43" s="29"/>
      <c r="D43" s="29"/>
      <c r="E43" s="155">
        <f>[1]BYDEPT!F43</f>
        <v>32261846</v>
      </c>
      <c r="F43" s="155">
        <f>[1]BYDEPT!AE43</f>
        <v>1066952</v>
      </c>
      <c r="G43" s="156">
        <f t="shared" si="10"/>
        <v>33328798</v>
      </c>
      <c r="H43" s="157">
        <f>[1]BYDEPT!BD43</f>
        <v>32243984</v>
      </c>
      <c r="I43" s="158">
        <f t="shared" si="0"/>
        <v>0.96745115140366</v>
      </c>
      <c r="J43" s="157">
        <f t="shared" si="11"/>
        <v>1084814</v>
      </c>
      <c r="L43" s="157"/>
    </row>
    <row r="44" spans="1:12" ht="16.5" customHeight="1" x14ac:dyDescent="0.2">
      <c r="A44" s="154" t="s">
        <v>85</v>
      </c>
      <c r="B44" s="29"/>
      <c r="C44" s="29"/>
      <c r="D44" s="29"/>
      <c r="E44" s="155">
        <f>[1]BYDEPT!F44</f>
        <v>3335</v>
      </c>
      <c r="F44" s="155">
        <f>[1]BYDEPT!AE44</f>
        <v>0</v>
      </c>
      <c r="G44" s="156">
        <f t="shared" si="10"/>
        <v>3335</v>
      </c>
      <c r="H44" s="157">
        <f>[1]BYDEPT!BD44</f>
        <v>3335</v>
      </c>
      <c r="I44" s="158">
        <f t="shared" si="0"/>
        <v>1</v>
      </c>
      <c r="J44" s="157">
        <f t="shared" si="11"/>
        <v>0</v>
      </c>
      <c r="L44" s="157"/>
    </row>
    <row r="45" spans="1:12" ht="16.5" customHeight="1" x14ac:dyDescent="0.2">
      <c r="A45" s="154" t="s">
        <v>86</v>
      </c>
      <c r="B45" s="29"/>
      <c r="C45" s="29"/>
      <c r="D45" s="29"/>
      <c r="E45" s="155">
        <f>[1]BYDEPT!F45</f>
        <v>31851121</v>
      </c>
      <c r="F45" s="155">
        <f>[1]BYDEPT!AE45</f>
        <v>0</v>
      </c>
      <c r="G45" s="156">
        <f t="shared" si="10"/>
        <v>31851121</v>
      </c>
      <c r="H45" s="157">
        <f>[1]BYDEPT!BD45</f>
        <v>31049705</v>
      </c>
      <c r="I45" s="158">
        <f t="shared" si="0"/>
        <v>0.97483868778119298</v>
      </c>
      <c r="J45" s="157">
        <f t="shared" si="11"/>
        <v>801416</v>
      </c>
      <c r="L45" s="157"/>
    </row>
    <row r="46" spans="1:12" ht="16.5" customHeight="1" x14ac:dyDescent="0.2">
      <c r="A46" s="154" t="s">
        <v>87</v>
      </c>
      <c r="B46" s="29"/>
      <c r="C46" s="29"/>
      <c r="D46" s="29"/>
      <c r="E46" s="155">
        <f>[1]BYDEPT!F46</f>
        <v>1340944</v>
      </c>
      <c r="F46" s="155">
        <f>[1]BYDEPT!AE46</f>
        <v>0</v>
      </c>
      <c r="G46" s="156">
        <f t="shared" si="10"/>
        <v>1340944</v>
      </c>
      <c r="H46" s="157">
        <f>[1]BYDEPT!BD46</f>
        <v>1337386</v>
      </c>
      <c r="I46" s="158">
        <f t="shared" si="0"/>
        <v>0.9973466453483516</v>
      </c>
      <c r="J46" s="157">
        <f t="shared" si="11"/>
        <v>3558</v>
      </c>
      <c r="L46" s="157"/>
    </row>
    <row r="47" spans="1:12" ht="16.5" customHeight="1" x14ac:dyDescent="0.2">
      <c r="A47" s="154" t="s">
        <v>88</v>
      </c>
      <c r="B47" s="29"/>
      <c r="C47" s="29"/>
      <c r="D47" s="29"/>
      <c r="E47" s="155">
        <f>[1]BYDEPT!F47</f>
        <v>10113277</v>
      </c>
      <c r="F47" s="155">
        <f>[1]BYDEPT!AE47</f>
        <v>0</v>
      </c>
      <c r="G47" s="156">
        <f t="shared" si="10"/>
        <v>10113277</v>
      </c>
      <c r="H47" s="157">
        <f>[1]BYDEPT!BD47</f>
        <v>9912245</v>
      </c>
      <c r="I47" s="158">
        <f t="shared" si="0"/>
        <v>0.98012197233399223</v>
      </c>
      <c r="J47" s="157">
        <f t="shared" si="11"/>
        <v>201032</v>
      </c>
      <c r="L47" s="157"/>
    </row>
    <row r="48" spans="1:12" ht="16.5" customHeight="1" x14ac:dyDescent="0.2">
      <c r="A48" s="154" t="s">
        <v>89</v>
      </c>
      <c r="B48" s="29"/>
      <c r="C48" s="29"/>
      <c r="D48" s="29"/>
      <c r="E48" s="155">
        <f>[1]BYDEPT!F48</f>
        <v>3117137</v>
      </c>
      <c r="F48" s="155">
        <f>[1]BYDEPT!AE48</f>
        <v>0</v>
      </c>
      <c r="G48" s="156">
        <f t="shared" si="10"/>
        <v>3117137</v>
      </c>
      <c r="H48" s="157">
        <f>[1]BYDEPT!BD48</f>
        <v>3117137</v>
      </c>
      <c r="I48" s="158">
        <f t="shared" si="0"/>
        <v>1</v>
      </c>
      <c r="J48" s="157">
        <f t="shared" si="11"/>
        <v>0</v>
      </c>
      <c r="L48" s="157"/>
    </row>
    <row r="49" spans="1:12" ht="16.5" customHeight="1" x14ac:dyDescent="0.2">
      <c r="A49" s="154" t="s">
        <v>90</v>
      </c>
      <c r="B49" s="29"/>
      <c r="C49" s="29"/>
      <c r="D49" s="29"/>
      <c r="E49" s="155">
        <f>[1]BYDEPT!F49</f>
        <v>2221859</v>
      </c>
      <c r="F49" s="155">
        <f>[1]BYDEPT!AE49</f>
        <v>0</v>
      </c>
      <c r="G49" s="156">
        <f t="shared" si="10"/>
        <v>2221859</v>
      </c>
      <c r="H49" s="157">
        <f>[1]BYDEPT!BD49</f>
        <v>2218333</v>
      </c>
      <c r="I49" s="158">
        <f t="shared" si="0"/>
        <v>0.99841304061148795</v>
      </c>
      <c r="J49" s="157">
        <f t="shared" si="11"/>
        <v>3526</v>
      </c>
      <c r="L49" s="157"/>
    </row>
    <row r="50" spans="1:12" ht="16.5" customHeight="1" x14ac:dyDescent="0.2">
      <c r="A50" s="154" t="s">
        <v>91</v>
      </c>
      <c r="B50" s="29"/>
      <c r="C50" s="29"/>
      <c r="D50" s="29"/>
      <c r="E50" s="155">
        <f>[1]BYDEPT!F50</f>
        <v>724868</v>
      </c>
      <c r="F50" s="155">
        <f>[1]BYDEPT!AE50</f>
        <v>0</v>
      </c>
      <c r="G50" s="156">
        <f t="shared" si="10"/>
        <v>724868</v>
      </c>
      <c r="H50" s="157">
        <f>[1]BYDEPT!BD50</f>
        <v>668712</v>
      </c>
      <c r="I50" s="158">
        <f t="shared" si="0"/>
        <v>0.92252934327353397</v>
      </c>
      <c r="J50" s="157">
        <f t="shared" si="11"/>
        <v>56156</v>
      </c>
      <c r="L50" s="157"/>
    </row>
    <row r="51" spans="1:12" ht="16.5" hidden="1" customHeight="1" x14ac:dyDescent="0.2">
      <c r="A51" s="154"/>
      <c r="B51" s="29"/>
      <c r="C51" s="29"/>
      <c r="D51" s="29"/>
      <c r="E51" s="155"/>
      <c r="F51" s="155"/>
      <c r="G51" s="156"/>
      <c r="H51" s="157"/>
      <c r="I51" s="158"/>
      <c r="J51" s="157"/>
      <c r="L51" s="157"/>
    </row>
    <row r="52" spans="1:12" ht="16.5" customHeight="1" x14ac:dyDescent="0.2">
      <c r="A52" s="154" t="s">
        <v>92</v>
      </c>
      <c r="B52" s="29"/>
      <c r="C52" s="29"/>
      <c r="D52" s="29"/>
      <c r="E52" s="159">
        <f>SUM(E53:E56)+SUM(E59:E72)+SUM(E77:E93)</f>
        <v>43399997</v>
      </c>
      <c r="F52" s="159">
        <f t="shared" ref="F52:H52" si="12">SUM(F53:F56)+SUM(F59:F72)+SUM(F77:F93)</f>
        <v>0</v>
      </c>
      <c r="G52" s="160">
        <f t="shared" si="12"/>
        <v>43399997</v>
      </c>
      <c r="H52" s="161">
        <f t="shared" si="12"/>
        <v>43005540</v>
      </c>
      <c r="I52" s="162">
        <f>H52/G52</f>
        <v>0.99091112840399509</v>
      </c>
      <c r="J52" s="161">
        <f>SUM(J53:J56)+SUM(J59:J72)+SUM(J77:J93)</f>
        <v>394457</v>
      </c>
      <c r="L52" s="161"/>
    </row>
    <row r="53" spans="1:12" ht="16.5" customHeight="1" x14ac:dyDescent="0.2">
      <c r="A53" s="154" t="s">
        <v>93</v>
      </c>
      <c r="B53" s="29"/>
      <c r="C53" s="29"/>
      <c r="D53" s="29"/>
      <c r="E53" s="155">
        <f>[1]BYDEPT!F53</f>
        <v>34410</v>
      </c>
      <c r="F53" s="155">
        <f>[1]BYDEPT!AE53</f>
        <v>0</v>
      </c>
      <c r="G53" s="156">
        <f t="shared" ref="G53:G55" si="13">E53+F53</f>
        <v>34410</v>
      </c>
      <c r="H53" s="157">
        <f>[1]BYDEPT!BD53</f>
        <v>29410</v>
      </c>
      <c r="I53" s="158">
        <f t="shared" ref="I53:I95" si="14">H53/G53</f>
        <v>0.8546934030804999</v>
      </c>
      <c r="J53" s="157">
        <f t="shared" ref="J53:J55" si="15">G53-H53</f>
        <v>5000</v>
      </c>
      <c r="L53" s="157"/>
    </row>
    <row r="54" spans="1:12" ht="16.5" customHeight="1" x14ac:dyDescent="0.2">
      <c r="A54" s="154" t="s">
        <v>94</v>
      </c>
      <c r="B54" s="29"/>
      <c r="C54" s="29"/>
      <c r="D54" s="29"/>
      <c r="E54" s="155">
        <f>[1]BYDEPT!F54</f>
        <v>64946</v>
      </c>
      <c r="F54" s="155">
        <f>[1]BYDEPT!AE54</f>
        <v>0</v>
      </c>
      <c r="G54" s="156">
        <f t="shared" si="13"/>
        <v>64946</v>
      </c>
      <c r="H54" s="157">
        <f>[1]BYDEPT!BD54</f>
        <v>62889</v>
      </c>
      <c r="I54" s="158">
        <f t="shared" si="14"/>
        <v>0.96832753364333446</v>
      </c>
      <c r="J54" s="157">
        <f t="shared" si="15"/>
        <v>2057</v>
      </c>
      <c r="L54" s="157"/>
    </row>
    <row r="55" spans="1:12" ht="16.5" customHeight="1" x14ac:dyDescent="0.2">
      <c r="A55" s="154" t="s">
        <v>95</v>
      </c>
      <c r="B55" s="29"/>
      <c r="C55" s="29"/>
      <c r="D55" s="29"/>
      <c r="E55" s="155">
        <f>[1]BYDEPT!F55</f>
        <v>84352</v>
      </c>
      <c r="F55" s="155">
        <f>[1]BYDEPT!AE55</f>
        <v>0</v>
      </c>
      <c r="G55" s="156">
        <f t="shared" si="13"/>
        <v>84352</v>
      </c>
      <c r="H55" s="157">
        <f>[1]BYDEPT!BD55</f>
        <v>84167</v>
      </c>
      <c r="I55" s="158">
        <f t="shared" si="14"/>
        <v>0.99780680955993928</v>
      </c>
      <c r="J55" s="157">
        <f t="shared" si="15"/>
        <v>185</v>
      </c>
      <c r="L55" s="157"/>
    </row>
    <row r="56" spans="1:12" ht="16.5" customHeight="1" x14ac:dyDescent="0.2">
      <c r="A56" s="154" t="s">
        <v>96</v>
      </c>
      <c r="B56" s="29"/>
      <c r="C56" s="29"/>
      <c r="D56" s="29"/>
      <c r="E56" s="155">
        <f>E57+E58</f>
        <v>18704975</v>
      </c>
      <c r="F56" s="155">
        <f t="shared" ref="F56:J56" si="16">F57+F58</f>
        <v>0</v>
      </c>
      <c r="G56" s="156">
        <f t="shared" si="16"/>
        <v>18704975</v>
      </c>
      <c r="H56" s="157">
        <f t="shared" si="16"/>
        <v>18704578</v>
      </c>
      <c r="I56" s="158">
        <f t="shared" si="14"/>
        <v>0.99997877570004767</v>
      </c>
      <c r="J56" s="157">
        <f t="shared" si="16"/>
        <v>397</v>
      </c>
      <c r="L56" s="157"/>
    </row>
    <row r="57" spans="1:12" ht="16.5" hidden="1" customHeight="1" x14ac:dyDescent="0.2">
      <c r="A57" s="154" t="s">
        <v>97</v>
      </c>
      <c r="B57" s="29"/>
      <c r="C57" s="29"/>
      <c r="D57" s="29"/>
      <c r="E57" s="155">
        <f>[1]BYDEPT!F57</f>
        <v>18415688</v>
      </c>
      <c r="F57" s="155">
        <f>[1]BYDEPT!AE57</f>
        <v>0</v>
      </c>
      <c r="G57" s="156">
        <f t="shared" ref="G57:G71" si="17">E57+F57</f>
        <v>18415688</v>
      </c>
      <c r="H57" s="157">
        <f>[1]BYDEPT!BD57</f>
        <v>18415688</v>
      </c>
      <c r="I57" s="158">
        <f t="shared" si="14"/>
        <v>1</v>
      </c>
      <c r="J57" s="157">
        <f t="shared" ref="J57:J71" si="18">G57-H57</f>
        <v>0</v>
      </c>
      <c r="L57" s="157"/>
    </row>
    <row r="58" spans="1:12" ht="16.5" hidden="1" customHeight="1" x14ac:dyDescent="0.2">
      <c r="A58" s="154" t="s">
        <v>98</v>
      </c>
      <c r="B58" s="29"/>
      <c r="C58" s="29"/>
      <c r="D58" s="29"/>
      <c r="E58" s="155">
        <f>[1]BYDEPT!F58</f>
        <v>289287</v>
      </c>
      <c r="F58" s="155">
        <f>[1]BYDEPT!AE58</f>
        <v>0</v>
      </c>
      <c r="G58" s="156">
        <f t="shared" si="17"/>
        <v>289287</v>
      </c>
      <c r="H58" s="157">
        <f>[1]BYDEPT!BD58</f>
        <v>288890</v>
      </c>
      <c r="I58" s="158">
        <f t="shared" si="14"/>
        <v>0.99862766042027462</v>
      </c>
      <c r="J58" s="157">
        <f t="shared" si="18"/>
        <v>397</v>
      </c>
      <c r="L58" s="157"/>
    </row>
    <row r="59" spans="1:12" ht="16.5" customHeight="1" x14ac:dyDescent="0.2">
      <c r="A59" s="154" t="s">
        <v>99</v>
      </c>
      <c r="B59" s="29"/>
      <c r="C59" s="29"/>
      <c r="D59" s="29"/>
      <c r="E59" s="155">
        <f>[1]BYDEPT!F59</f>
        <v>68601</v>
      </c>
      <c r="F59" s="155">
        <f>[1]BYDEPT!AE59</f>
        <v>0</v>
      </c>
      <c r="G59" s="156">
        <f t="shared" si="17"/>
        <v>68601</v>
      </c>
      <c r="H59" s="157">
        <f>[1]BYDEPT!BD59</f>
        <v>68601</v>
      </c>
      <c r="I59" s="158">
        <f t="shared" si="14"/>
        <v>1</v>
      </c>
      <c r="J59" s="157">
        <f t="shared" si="18"/>
        <v>0</v>
      </c>
      <c r="L59" s="157"/>
    </row>
    <row r="60" spans="1:12" ht="16.5" customHeight="1" x14ac:dyDescent="0.2">
      <c r="A60" s="154" t="s">
        <v>100</v>
      </c>
      <c r="B60" s="29"/>
      <c r="C60" s="29"/>
      <c r="D60" s="29"/>
      <c r="E60" s="155">
        <f>[1]BYDEPT!F60</f>
        <v>404749</v>
      </c>
      <c r="F60" s="155">
        <f>[1]BYDEPT!AE60</f>
        <v>0</v>
      </c>
      <c r="G60" s="156">
        <f t="shared" si="17"/>
        <v>404749</v>
      </c>
      <c r="H60" s="157">
        <f>[1]BYDEPT!BD60</f>
        <v>402970</v>
      </c>
      <c r="I60" s="158">
        <f t="shared" si="14"/>
        <v>0.99560468339637653</v>
      </c>
      <c r="J60" s="157">
        <f t="shared" si="18"/>
        <v>1779</v>
      </c>
      <c r="L60" s="157"/>
    </row>
    <row r="61" spans="1:12" ht="16.5" customHeight="1" x14ac:dyDescent="0.2">
      <c r="A61" s="154" t="s">
        <v>101</v>
      </c>
      <c r="B61" s="29"/>
      <c r="C61" s="29"/>
      <c r="D61" s="29"/>
      <c r="E61" s="155">
        <f>[1]BYDEPT!F61</f>
        <v>125072</v>
      </c>
      <c r="F61" s="155">
        <f>[1]BYDEPT!AE61</f>
        <v>0</v>
      </c>
      <c r="G61" s="156">
        <f t="shared" si="17"/>
        <v>125072</v>
      </c>
      <c r="H61" s="157">
        <f>[1]BYDEPT!BD61</f>
        <v>125072</v>
      </c>
      <c r="I61" s="158">
        <f t="shared" si="14"/>
        <v>1</v>
      </c>
      <c r="J61" s="157">
        <f t="shared" si="18"/>
        <v>0</v>
      </c>
      <c r="L61" s="157"/>
    </row>
    <row r="62" spans="1:12" ht="16.5" customHeight="1" x14ac:dyDescent="0.2">
      <c r="A62" s="154" t="s">
        <v>102</v>
      </c>
      <c r="B62" s="29"/>
      <c r="C62" s="29"/>
      <c r="D62" s="29"/>
      <c r="E62" s="155">
        <f>[1]BYDEPT!F62</f>
        <v>411841</v>
      </c>
      <c r="F62" s="155">
        <f>[1]BYDEPT!AE62</f>
        <v>0</v>
      </c>
      <c r="G62" s="156">
        <f t="shared" si="17"/>
        <v>411841</v>
      </c>
      <c r="H62" s="157">
        <f>[1]BYDEPT!BD62</f>
        <v>411590</v>
      </c>
      <c r="I62" s="158">
        <f t="shared" si="14"/>
        <v>0.99939054149538298</v>
      </c>
      <c r="J62" s="157">
        <f t="shared" si="18"/>
        <v>251</v>
      </c>
      <c r="L62" s="157"/>
    </row>
    <row r="63" spans="1:12" ht="16.5" customHeight="1" x14ac:dyDescent="0.2">
      <c r="A63" s="154" t="s">
        <v>103</v>
      </c>
      <c r="B63" s="29"/>
      <c r="C63" s="29"/>
      <c r="D63" s="29"/>
      <c r="E63" s="155">
        <f>[1]BYDEPT!F63</f>
        <v>92021</v>
      </c>
      <c r="F63" s="155">
        <f>[1]BYDEPT!AE63</f>
        <v>0</v>
      </c>
      <c r="G63" s="156">
        <f t="shared" si="17"/>
        <v>92021</v>
      </c>
      <c r="H63" s="157">
        <f>[1]BYDEPT!BD63</f>
        <v>92021</v>
      </c>
      <c r="I63" s="158">
        <f t="shared" si="14"/>
        <v>1</v>
      </c>
      <c r="J63" s="157">
        <f t="shared" si="18"/>
        <v>0</v>
      </c>
      <c r="L63" s="157"/>
    </row>
    <row r="64" spans="1:12" ht="16.5" customHeight="1" x14ac:dyDescent="0.2">
      <c r="A64" s="154" t="s">
        <v>104</v>
      </c>
      <c r="B64" s="29"/>
      <c r="C64" s="29"/>
      <c r="D64" s="29"/>
      <c r="E64" s="155">
        <f>[1]BYDEPT!F64</f>
        <v>108134</v>
      </c>
      <c r="F64" s="155">
        <f>[1]BYDEPT!AE64</f>
        <v>0</v>
      </c>
      <c r="G64" s="156">
        <f t="shared" si="17"/>
        <v>108134</v>
      </c>
      <c r="H64" s="157">
        <f>[1]BYDEPT!BD64</f>
        <v>108055</v>
      </c>
      <c r="I64" s="158">
        <f t="shared" si="14"/>
        <v>0.99926942497271909</v>
      </c>
      <c r="J64" s="157">
        <f t="shared" si="18"/>
        <v>79</v>
      </c>
      <c r="L64" s="157"/>
    </row>
    <row r="65" spans="1:12" ht="16.5" customHeight="1" x14ac:dyDescent="0.2">
      <c r="A65" s="154" t="s">
        <v>105</v>
      </c>
      <c r="B65" s="29"/>
      <c r="C65" s="29"/>
      <c r="D65" s="29"/>
      <c r="E65" s="155">
        <f>[1]BYDEPT!F65</f>
        <v>94562</v>
      </c>
      <c r="F65" s="155">
        <f>[1]BYDEPT!AE65</f>
        <v>0</v>
      </c>
      <c r="G65" s="156">
        <f t="shared" si="17"/>
        <v>94562</v>
      </c>
      <c r="H65" s="157">
        <f>[1]BYDEPT!BD65</f>
        <v>90401</v>
      </c>
      <c r="I65" s="158">
        <f t="shared" si="14"/>
        <v>0.95599712358029654</v>
      </c>
      <c r="J65" s="157">
        <f t="shared" si="18"/>
        <v>4161</v>
      </c>
      <c r="L65" s="157"/>
    </row>
    <row r="66" spans="1:12" ht="16.5" customHeight="1" x14ac:dyDescent="0.2">
      <c r="A66" s="154" t="s">
        <v>106</v>
      </c>
      <c r="B66" s="29"/>
      <c r="C66" s="29"/>
      <c r="D66" s="29"/>
      <c r="E66" s="155">
        <f>[1]BYDEPT!F66</f>
        <v>126959</v>
      </c>
      <c r="F66" s="155">
        <f>[1]BYDEPT!AE66</f>
        <v>0</v>
      </c>
      <c r="G66" s="156">
        <f t="shared" si="17"/>
        <v>126959</v>
      </c>
      <c r="H66" s="157">
        <f>[1]BYDEPT!BD66</f>
        <v>126959</v>
      </c>
      <c r="I66" s="158">
        <f t="shared" si="14"/>
        <v>1</v>
      </c>
      <c r="J66" s="157">
        <f t="shared" si="18"/>
        <v>0</v>
      </c>
      <c r="L66" s="157"/>
    </row>
    <row r="67" spans="1:12" ht="16.5" customHeight="1" x14ac:dyDescent="0.2">
      <c r="A67" s="154" t="s">
        <v>107</v>
      </c>
      <c r="B67" s="29"/>
      <c r="C67" s="29"/>
      <c r="D67" s="29"/>
      <c r="E67" s="155">
        <f>[1]BYDEPT!F67</f>
        <v>235402</v>
      </c>
      <c r="F67" s="155">
        <f>[1]BYDEPT!AE67</f>
        <v>0</v>
      </c>
      <c r="G67" s="156">
        <f t="shared" si="17"/>
        <v>235402</v>
      </c>
      <c r="H67" s="157">
        <f>[1]BYDEPT!BD67</f>
        <v>233573</v>
      </c>
      <c r="I67" s="158">
        <f t="shared" si="14"/>
        <v>0.99223031240176374</v>
      </c>
      <c r="J67" s="157">
        <f t="shared" si="18"/>
        <v>1829</v>
      </c>
      <c r="L67" s="157"/>
    </row>
    <row r="68" spans="1:12" ht="16.5" customHeight="1" x14ac:dyDescent="0.2">
      <c r="A68" s="154" t="s">
        <v>108</v>
      </c>
      <c r="B68" s="29"/>
      <c r="C68" s="29"/>
      <c r="D68" s="29"/>
      <c r="E68" s="155">
        <f>[1]BYDEPT!F68</f>
        <v>134063</v>
      </c>
      <c r="F68" s="155">
        <f>[1]BYDEPT!AE68</f>
        <v>0</v>
      </c>
      <c r="G68" s="156">
        <f t="shared" si="17"/>
        <v>134063</v>
      </c>
      <c r="H68" s="157">
        <f>[1]BYDEPT!BD68</f>
        <v>134063</v>
      </c>
      <c r="I68" s="158">
        <f t="shared" si="14"/>
        <v>1</v>
      </c>
      <c r="J68" s="157">
        <f t="shared" si="18"/>
        <v>0</v>
      </c>
      <c r="L68" s="157"/>
    </row>
    <row r="69" spans="1:12" ht="16.5" customHeight="1" x14ac:dyDescent="0.2">
      <c r="A69" s="154" t="s">
        <v>109</v>
      </c>
      <c r="B69" s="29"/>
      <c r="C69" s="29"/>
      <c r="D69" s="29"/>
      <c r="E69" s="155">
        <f>[1]BYDEPT!F69</f>
        <v>170411</v>
      </c>
      <c r="F69" s="155">
        <f>[1]BYDEPT!AE69</f>
        <v>0</v>
      </c>
      <c r="G69" s="156">
        <f t="shared" si="17"/>
        <v>170411</v>
      </c>
      <c r="H69" s="157">
        <f>[1]BYDEPT!BD69</f>
        <v>170411</v>
      </c>
      <c r="I69" s="158">
        <f t="shared" si="14"/>
        <v>1</v>
      </c>
      <c r="J69" s="157">
        <f t="shared" si="18"/>
        <v>0</v>
      </c>
      <c r="L69" s="157"/>
    </row>
    <row r="70" spans="1:12" ht="16.5" customHeight="1" x14ac:dyDescent="0.2">
      <c r="A70" s="154" t="s">
        <v>110</v>
      </c>
      <c r="B70" s="29"/>
      <c r="C70" s="29"/>
      <c r="D70" s="29"/>
      <c r="E70" s="155">
        <f>[1]BYDEPT!F70</f>
        <v>27684</v>
      </c>
      <c r="F70" s="155">
        <f>[1]BYDEPT!AE70</f>
        <v>0</v>
      </c>
      <c r="G70" s="156">
        <f t="shared" si="17"/>
        <v>27684</v>
      </c>
      <c r="H70" s="157">
        <f>[1]BYDEPT!BD70</f>
        <v>27684</v>
      </c>
      <c r="I70" s="158">
        <f t="shared" si="14"/>
        <v>1</v>
      </c>
      <c r="J70" s="157">
        <f t="shared" si="18"/>
        <v>0</v>
      </c>
      <c r="L70" s="157"/>
    </row>
    <row r="71" spans="1:12" ht="16.5" customHeight="1" x14ac:dyDescent="0.2">
      <c r="A71" s="154" t="s">
        <v>111</v>
      </c>
      <c r="B71" s="29"/>
      <c r="C71" s="29"/>
      <c r="D71" s="29"/>
      <c r="E71" s="155">
        <f>[1]BYDEPT!F71</f>
        <v>188225</v>
      </c>
      <c r="F71" s="155">
        <f>[1]BYDEPT!AE71</f>
        <v>0</v>
      </c>
      <c r="G71" s="156">
        <f t="shared" si="17"/>
        <v>188225</v>
      </c>
      <c r="H71" s="157">
        <f>[1]BYDEPT!BD71</f>
        <v>188225</v>
      </c>
      <c r="I71" s="158">
        <f t="shared" si="14"/>
        <v>1</v>
      </c>
      <c r="J71" s="157">
        <f t="shared" si="18"/>
        <v>0</v>
      </c>
      <c r="L71" s="157"/>
    </row>
    <row r="72" spans="1:12" ht="16.5" customHeight="1" x14ac:dyDescent="0.2">
      <c r="A72" s="154" t="s">
        <v>112</v>
      </c>
      <c r="B72" s="29"/>
      <c r="C72" s="29"/>
      <c r="D72" s="29"/>
      <c r="E72" s="159">
        <f>SUM(E73:E76)</f>
        <v>1191313</v>
      </c>
      <c r="F72" s="159">
        <f>SUM(F73:F76)</f>
        <v>0</v>
      </c>
      <c r="G72" s="160">
        <f>SUM(G73:G76)</f>
        <v>1191313</v>
      </c>
      <c r="H72" s="161">
        <f>SUM(H73:H76)</f>
        <v>1189998</v>
      </c>
      <c r="I72" s="162">
        <f t="shared" si="14"/>
        <v>0.99889617590003632</v>
      </c>
      <c r="J72" s="161">
        <f>SUM(J73:J76)</f>
        <v>1315</v>
      </c>
      <c r="L72" s="161"/>
    </row>
    <row r="73" spans="1:12" ht="16.5" customHeight="1" x14ac:dyDescent="0.2">
      <c r="A73" s="154" t="s">
        <v>113</v>
      </c>
      <c r="B73" s="29"/>
      <c r="C73" s="29"/>
      <c r="D73" s="29"/>
      <c r="E73" s="155">
        <f>[1]BYDEPT!F73</f>
        <v>187626</v>
      </c>
      <c r="F73" s="155">
        <f>[1]BYDEPT!AE73</f>
        <v>0</v>
      </c>
      <c r="G73" s="156">
        <f t="shared" ref="G73:G92" si="19">E73+F73</f>
        <v>187626</v>
      </c>
      <c r="H73" s="157">
        <f>[1]BYDEPT!BD73</f>
        <v>187626</v>
      </c>
      <c r="I73" s="158">
        <f t="shared" si="14"/>
        <v>1</v>
      </c>
      <c r="J73" s="157">
        <f t="shared" ref="J73:J92" si="20">G73-H73</f>
        <v>0</v>
      </c>
      <c r="L73" s="157"/>
    </row>
    <row r="74" spans="1:12" ht="16.5" customHeight="1" x14ac:dyDescent="0.2">
      <c r="A74" s="154" t="s">
        <v>114</v>
      </c>
      <c r="B74" s="29"/>
      <c r="C74" s="29"/>
      <c r="D74" s="29"/>
      <c r="E74" s="155">
        <f>[1]BYDEPT!F74</f>
        <v>685698</v>
      </c>
      <c r="F74" s="155">
        <f>[1]BYDEPT!AE74</f>
        <v>0</v>
      </c>
      <c r="G74" s="156">
        <f t="shared" si="19"/>
        <v>685698</v>
      </c>
      <c r="H74" s="157">
        <f>[1]BYDEPT!BD74</f>
        <v>684788</v>
      </c>
      <c r="I74" s="158">
        <f t="shared" si="14"/>
        <v>0.99867288514768893</v>
      </c>
      <c r="J74" s="157">
        <f t="shared" si="20"/>
        <v>910</v>
      </c>
      <c r="L74" s="157"/>
    </row>
    <row r="75" spans="1:12" ht="16.5" customHeight="1" x14ac:dyDescent="0.2">
      <c r="A75" s="154" t="s">
        <v>115</v>
      </c>
      <c r="B75" s="29"/>
      <c r="C75" s="29"/>
      <c r="D75" s="29"/>
      <c r="E75" s="155">
        <f>[1]BYDEPT!F75</f>
        <v>191466</v>
      </c>
      <c r="F75" s="155">
        <f>[1]BYDEPT!AE75</f>
        <v>0</v>
      </c>
      <c r="G75" s="156">
        <f t="shared" si="19"/>
        <v>191466</v>
      </c>
      <c r="H75" s="157">
        <f>[1]BYDEPT!BD75</f>
        <v>191466</v>
      </c>
      <c r="I75" s="158">
        <f t="shared" si="14"/>
        <v>1</v>
      </c>
      <c r="J75" s="157">
        <f t="shared" si="20"/>
        <v>0</v>
      </c>
      <c r="L75" s="157"/>
    </row>
    <row r="76" spans="1:12" ht="16.5" customHeight="1" x14ac:dyDescent="0.2">
      <c r="A76" s="154" t="s">
        <v>116</v>
      </c>
      <c r="B76" s="29"/>
      <c r="C76" s="29"/>
      <c r="D76" s="29"/>
      <c r="E76" s="155">
        <f>[1]BYDEPT!F76</f>
        <v>126523</v>
      </c>
      <c r="F76" s="155">
        <f>[1]BYDEPT!AE76</f>
        <v>0</v>
      </c>
      <c r="G76" s="156">
        <f t="shared" si="19"/>
        <v>126523</v>
      </c>
      <c r="H76" s="157">
        <f>[1]BYDEPT!BD76</f>
        <v>126118</v>
      </c>
      <c r="I76" s="158">
        <f t="shared" si="14"/>
        <v>0.99679900097215524</v>
      </c>
      <c r="J76" s="157">
        <f t="shared" si="20"/>
        <v>405</v>
      </c>
      <c r="L76" s="157"/>
    </row>
    <row r="77" spans="1:12" ht="16.5" customHeight="1" x14ac:dyDescent="0.2">
      <c r="A77" s="154" t="s">
        <v>117</v>
      </c>
      <c r="B77" s="29"/>
      <c r="C77" s="29"/>
      <c r="D77" s="29"/>
      <c r="E77" s="155">
        <f>[1]BYDEPT!F77</f>
        <v>1125331</v>
      </c>
      <c r="F77" s="155">
        <f>[1]BYDEPT!AE77</f>
        <v>0</v>
      </c>
      <c r="G77" s="156">
        <f t="shared" si="19"/>
        <v>1125331</v>
      </c>
      <c r="H77" s="157">
        <f>[1]BYDEPT!BD77</f>
        <v>1120272</v>
      </c>
      <c r="I77" s="158">
        <f t="shared" si="14"/>
        <v>0.99550443380658671</v>
      </c>
      <c r="J77" s="157">
        <f t="shared" si="20"/>
        <v>5059</v>
      </c>
      <c r="L77" s="157"/>
    </row>
    <row r="78" spans="1:12" ht="16.5" customHeight="1" x14ac:dyDescent="0.2">
      <c r="A78" s="154" t="s">
        <v>118</v>
      </c>
      <c r="B78" s="29"/>
      <c r="C78" s="29"/>
      <c r="D78" s="29"/>
      <c r="E78" s="155">
        <f>[1]BYDEPT!F78</f>
        <v>551832</v>
      </c>
      <c r="F78" s="155">
        <f>[1]BYDEPT!AE78</f>
        <v>0</v>
      </c>
      <c r="G78" s="156">
        <f t="shared" si="19"/>
        <v>551832</v>
      </c>
      <c r="H78" s="157">
        <f>[1]BYDEPT!BD78</f>
        <v>551832</v>
      </c>
      <c r="I78" s="158">
        <f t="shared" si="14"/>
        <v>1</v>
      </c>
      <c r="J78" s="157">
        <f t="shared" si="20"/>
        <v>0</v>
      </c>
      <c r="L78" s="157"/>
    </row>
    <row r="79" spans="1:12" ht="15.75" customHeight="1" x14ac:dyDescent="0.2">
      <c r="A79" s="154" t="s">
        <v>119</v>
      </c>
      <c r="B79" s="29"/>
      <c r="C79" s="29"/>
      <c r="D79" s="29"/>
      <c r="E79" s="155">
        <f>[1]BYDEPT!F79</f>
        <v>793674</v>
      </c>
      <c r="F79" s="155">
        <f>[1]BYDEPT!AE79</f>
        <v>0</v>
      </c>
      <c r="G79" s="156">
        <f t="shared" si="19"/>
        <v>793674</v>
      </c>
      <c r="H79" s="157">
        <f>[1]BYDEPT!BD79</f>
        <v>790226</v>
      </c>
      <c r="I79" s="158">
        <f t="shared" si="14"/>
        <v>0.99565564702888087</v>
      </c>
      <c r="J79" s="157">
        <f t="shared" si="20"/>
        <v>3448</v>
      </c>
      <c r="L79" s="157"/>
    </row>
    <row r="80" spans="1:12" ht="16.5" customHeight="1" x14ac:dyDescent="0.2">
      <c r="A80" s="154" t="s">
        <v>120</v>
      </c>
      <c r="B80" s="29"/>
      <c r="C80" s="29"/>
      <c r="D80" s="29"/>
      <c r="E80" s="155">
        <f>[1]BYDEPT!F80</f>
        <v>152231</v>
      </c>
      <c r="F80" s="155">
        <f>[1]BYDEPT!AE80</f>
        <v>0</v>
      </c>
      <c r="G80" s="156">
        <f t="shared" si="19"/>
        <v>152231</v>
      </c>
      <c r="H80" s="157">
        <f>[1]BYDEPT!BD80</f>
        <v>149456</v>
      </c>
      <c r="I80" s="158">
        <f t="shared" si="14"/>
        <v>0.98177112414685574</v>
      </c>
      <c r="J80" s="157">
        <f t="shared" si="20"/>
        <v>2775</v>
      </c>
      <c r="L80" s="157"/>
    </row>
    <row r="81" spans="1:12" ht="16.5" customHeight="1" x14ac:dyDescent="0.2">
      <c r="A81" s="154" t="s">
        <v>121</v>
      </c>
      <c r="B81" s="29"/>
      <c r="C81" s="29"/>
      <c r="D81" s="29"/>
      <c r="E81" s="155">
        <f>[1]BYDEPT!F81</f>
        <v>142501</v>
      </c>
      <c r="F81" s="155">
        <f>[1]BYDEPT!AE81</f>
        <v>0</v>
      </c>
      <c r="G81" s="156">
        <f t="shared" si="19"/>
        <v>142501</v>
      </c>
      <c r="H81" s="157">
        <f>[1]BYDEPT!BD81</f>
        <v>142501</v>
      </c>
      <c r="I81" s="158">
        <f t="shared" si="14"/>
        <v>1</v>
      </c>
      <c r="J81" s="157">
        <f t="shared" si="20"/>
        <v>0</v>
      </c>
      <c r="L81" s="157"/>
    </row>
    <row r="82" spans="1:12" ht="16.5" customHeight="1" x14ac:dyDescent="0.2">
      <c r="A82" s="154" t="s">
        <v>122</v>
      </c>
      <c r="B82" s="29"/>
      <c r="C82" s="29"/>
      <c r="D82" s="29"/>
      <c r="E82" s="155">
        <f>[1]BYDEPT!F82</f>
        <v>8062519</v>
      </c>
      <c r="F82" s="155">
        <f>[1]BYDEPT!AE82</f>
        <v>0</v>
      </c>
      <c r="G82" s="156">
        <f t="shared" si="19"/>
        <v>8062519</v>
      </c>
      <c r="H82" s="157">
        <f>[1]BYDEPT!BD82</f>
        <v>8062519</v>
      </c>
      <c r="I82" s="158">
        <f t="shared" si="14"/>
        <v>1</v>
      </c>
      <c r="J82" s="157">
        <f t="shared" si="20"/>
        <v>0</v>
      </c>
      <c r="L82" s="157"/>
    </row>
    <row r="83" spans="1:12" ht="16.5" customHeight="1" x14ac:dyDescent="0.2">
      <c r="A83" s="154" t="s">
        <v>123</v>
      </c>
      <c r="B83" s="29"/>
      <c r="C83" s="29"/>
      <c r="D83" s="29"/>
      <c r="E83" s="155">
        <f>[1]BYDEPT!F83</f>
        <v>46388</v>
      </c>
      <c r="F83" s="155">
        <f>[1]BYDEPT!AE83</f>
        <v>0</v>
      </c>
      <c r="G83" s="156">
        <f t="shared" si="19"/>
        <v>46388</v>
      </c>
      <c r="H83" s="157">
        <f>[1]BYDEPT!BD83</f>
        <v>46388</v>
      </c>
      <c r="I83" s="158">
        <f t="shared" si="14"/>
        <v>1</v>
      </c>
      <c r="J83" s="157">
        <f t="shared" si="20"/>
        <v>0</v>
      </c>
      <c r="L83" s="157"/>
    </row>
    <row r="84" spans="1:12" ht="16.5" customHeight="1" x14ac:dyDescent="0.2">
      <c r="A84" s="164" t="s">
        <v>124</v>
      </c>
      <c r="B84" s="29"/>
      <c r="C84" s="29"/>
      <c r="D84" s="29"/>
      <c r="E84" s="155">
        <f>[1]BYDEPT!F84</f>
        <v>207651</v>
      </c>
      <c r="F84" s="155">
        <f>[1]BYDEPT!AE84</f>
        <v>0</v>
      </c>
      <c r="G84" s="156">
        <f t="shared" si="19"/>
        <v>207651</v>
      </c>
      <c r="H84" s="157">
        <f>[1]BYDEPT!BD84</f>
        <v>207651</v>
      </c>
      <c r="I84" s="158">
        <f t="shared" si="14"/>
        <v>1</v>
      </c>
      <c r="J84" s="157">
        <f t="shared" si="20"/>
        <v>0</v>
      </c>
      <c r="L84" s="157"/>
    </row>
    <row r="85" spans="1:12" ht="16.5" customHeight="1" x14ac:dyDescent="0.2">
      <c r="A85" s="164" t="s">
        <v>126</v>
      </c>
      <c r="B85" s="29"/>
      <c r="C85" s="29"/>
      <c r="D85" s="29"/>
      <c r="E85" s="155">
        <f>[1]BYDEPT!F85</f>
        <v>81989</v>
      </c>
      <c r="F85" s="155">
        <f>[1]BYDEPT!AE85</f>
        <v>0</v>
      </c>
      <c r="G85" s="156">
        <f t="shared" si="19"/>
        <v>81989</v>
      </c>
      <c r="H85" s="157">
        <f>[1]BYDEPT!BD85</f>
        <v>81899</v>
      </c>
      <c r="I85" s="158">
        <f t="shared" si="14"/>
        <v>0.99890229177084733</v>
      </c>
      <c r="J85" s="157">
        <f t="shared" si="20"/>
        <v>90</v>
      </c>
      <c r="L85" s="157"/>
    </row>
    <row r="86" spans="1:12" ht="16.5" customHeight="1" x14ac:dyDescent="0.2">
      <c r="A86" s="164" t="s">
        <v>128</v>
      </c>
      <c r="B86" s="29"/>
      <c r="C86" s="29"/>
      <c r="D86" s="29"/>
      <c r="E86" s="155">
        <f>[1]BYDEPT!F86</f>
        <v>403817</v>
      </c>
      <c r="F86" s="155">
        <f>[1]BYDEPT!AE86</f>
        <v>0</v>
      </c>
      <c r="G86" s="156">
        <f t="shared" si="19"/>
        <v>403817</v>
      </c>
      <c r="H86" s="157">
        <f>[1]BYDEPT!BD86</f>
        <v>358671</v>
      </c>
      <c r="I86" s="158">
        <f t="shared" si="14"/>
        <v>0.88820183399906394</v>
      </c>
      <c r="J86" s="157">
        <f t="shared" si="20"/>
        <v>45146</v>
      </c>
      <c r="L86" s="157"/>
    </row>
    <row r="87" spans="1:12" ht="16.5" customHeight="1" x14ac:dyDescent="0.2">
      <c r="A87" s="164" t="s">
        <v>130</v>
      </c>
      <c r="B87" s="29"/>
      <c r="C87" s="29"/>
      <c r="D87" s="29"/>
      <c r="E87" s="155">
        <f>[1]BYDEPT!F87</f>
        <v>1839762</v>
      </c>
      <c r="F87" s="155">
        <f>[1]BYDEPT!AE87</f>
        <v>0</v>
      </c>
      <c r="G87" s="156">
        <f t="shared" si="19"/>
        <v>1839762</v>
      </c>
      <c r="H87" s="157">
        <f>[1]BYDEPT!BD87</f>
        <v>1735413</v>
      </c>
      <c r="I87" s="158">
        <f t="shared" si="14"/>
        <v>0.94328125050957679</v>
      </c>
      <c r="J87" s="157">
        <f t="shared" si="20"/>
        <v>104349</v>
      </c>
      <c r="L87" s="157"/>
    </row>
    <row r="88" spans="1:12" ht="16.5" customHeight="1" x14ac:dyDescent="0.2">
      <c r="A88" s="164" t="s">
        <v>132</v>
      </c>
      <c r="B88" s="29"/>
      <c r="C88" s="29"/>
      <c r="D88" s="29"/>
      <c r="E88" s="155">
        <f>[1]BYDEPT!F88</f>
        <v>154804</v>
      </c>
      <c r="F88" s="155">
        <f>[1]BYDEPT!AE88</f>
        <v>0</v>
      </c>
      <c r="G88" s="156">
        <f t="shared" si="19"/>
        <v>154804</v>
      </c>
      <c r="H88" s="157">
        <f>[1]BYDEPT!BD88</f>
        <v>154804</v>
      </c>
      <c r="I88" s="158">
        <f t="shared" si="14"/>
        <v>1</v>
      </c>
      <c r="J88" s="157">
        <f t="shared" si="20"/>
        <v>0</v>
      </c>
      <c r="L88" s="157"/>
    </row>
    <row r="89" spans="1:12" ht="16.5" customHeight="1" x14ac:dyDescent="0.2">
      <c r="A89" s="164" t="s">
        <v>134</v>
      </c>
      <c r="B89" s="29"/>
      <c r="C89" s="29"/>
      <c r="D89" s="29"/>
      <c r="E89" s="155">
        <f>[1]BYDEPT!F89</f>
        <v>223547</v>
      </c>
      <c r="F89" s="155">
        <f>[1]BYDEPT!AE89</f>
        <v>0</v>
      </c>
      <c r="G89" s="156">
        <f t="shared" si="19"/>
        <v>223547</v>
      </c>
      <c r="H89" s="157">
        <f>[1]BYDEPT!BD89</f>
        <v>203517</v>
      </c>
      <c r="I89" s="158">
        <f t="shared" si="14"/>
        <v>0.91039915543487504</v>
      </c>
      <c r="J89" s="157">
        <f t="shared" si="20"/>
        <v>20030</v>
      </c>
      <c r="L89" s="157"/>
    </row>
    <row r="90" spans="1:12" ht="16.5" customHeight="1" x14ac:dyDescent="0.2">
      <c r="A90" s="164" t="s">
        <v>136</v>
      </c>
      <c r="B90" s="29"/>
      <c r="C90" s="29"/>
      <c r="D90" s="29"/>
      <c r="E90" s="155">
        <f>[1]BYDEPT!F90</f>
        <v>157399</v>
      </c>
      <c r="F90" s="155">
        <f>[1]BYDEPT!AE90</f>
        <v>0</v>
      </c>
      <c r="G90" s="156">
        <f t="shared" si="19"/>
        <v>157399</v>
      </c>
      <c r="H90" s="157">
        <f>[1]BYDEPT!BD90</f>
        <v>156170</v>
      </c>
      <c r="I90" s="158">
        <f t="shared" si="14"/>
        <v>0.99219181824535096</v>
      </c>
      <c r="J90" s="157">
        <f t="shared" si="20"/>
        <v>1229</v>
      </c>
      <c r="L90" s="157"/>
    </row>
    <row r="91" spans="1:12" ht="16.5" customHeight="1" x14ac:dyDescent="0.2">
      <c r="A91" s="164" t="s">
        <v>138</v>
      </c>
      <c r="B91" s="29"/>
      <c r="C91" s="29"/>
      <c r="D91" s="29"/>
      <c r="E91" s="155">
        <f>[1]BYDEPT!F91</f>
        <v>50111</v>
      </c>
      <c r="F91" s="155">
        <f>[1]BYDEPT!AE91</f>
        <v>0</v>
      </c>
      <c r="G91" s="156">
        <f t="shared" si="19"/>
        <v>50111</v>
      </c>
      <c r="H91" s="157">
        <f>[1]BYDEPT!BD91</f>
        <v>50111</v>
      </c>
      <c r="I91" s="158">
        <f t="shared" si="14"/>
        <v>1</v>
      </c>
      <c r="J91" s="157">
        <f t="shared" si="20"/>
        <v>0</v>
      </c>
      <c r="L91" s="157"/>
    </row>
    <row r="92" spans="1:12" ht="16.5" customHeight="1" x14ac:dyDescent="0.2">
      <c r="A92" s="164" t="s">
        <v>140</v>
      </c>
      <c r="B92" s="29"/>
      <c r="C92" s="29"/>
      <c r="D92" s="29"/>
      <c r="E92" s="155">
        <f>[1]BYDEPT!F92</f>
        <v>453962</v>
      </c>
      <c r="F92" s="155">
        <f>[1]BYDEPT!AE92</f>
        <v>0</v>
      </c>
      <c r="G92" s="156">
        <f t="shared" si="19"/>
        <v>453962</v>
      </c>
      <c r="H92" s="157">
        <f>[1]BYDEPT!BD92</f>
        <v>393807</v>
      </c>
      <c r="I92" s="158">
        <f t="shared" si="14"/>
        <v>0.86748890876328855</v>
      </c>
      <c r="J92" s="157">
        <f t="shared" si="20"/>
        <v>60155</v>
      </c>
      <c r="L92" s="157"/>
    </row>
    <row r="93" spans="1:12" ht="16.5" customHeight="1" x14ac:dyDescent="0.2">
      <c r="A93" s="164" t="s">
        <v>142</v>
      </c>
      <c r="B93" s="29"/>
      <c r="C93" s="29"/>
      <c r="D93" s="29"/>
      <c r="E93" s="155">
        <f>SUM(E94:E95)</f>
        <v>6684759</v>
      </c>
      <c r="F93" s="155">
        <f t="shared" ref="F93:H93" si="21">SUM(F94:F95)</f>
        <v>0</v>
      </c>
      <c r="G93" s="156">
        <f t="shared" si="21"/>
        <v>6684759</v>
      </c>
      <c r="H93" s="157">
        <f t="shared" si="21"/>
        <v>6549636</v>
      </c>
      <c r="I93" s="158">
        <f t="shared" si="14"/>
        <v>0.97978640666028494</v>
      </c>
      <c r="J93" s="157">
        <f>SUM(J94:J95)</f>
        <v>135123</v>
      </c>
      <c r="L93" s="157"/>
    </row>
    <row r="94" spans="1:12" ht="16.5" hidden="1" customHeight="1" x14ac:dyDescent="0.2">
      <c r="A94" s="164" t="s">
        <v>144</v>
      </c>
      <c r="B94" s="29"/>
      <c r="C94" s="29"/>
      <c r="D94" s="29"/>
      <c r="E94" s="155">
        <f>[1]BYDEPT!F94</f>
        <v>3038555</v>
      </c>
      <c r="F94" s="155">
        <f>[1]BYDEPT!AE94</f>
        <v>0</v>
      </c>
      <c r="G94" s="156">
        <f t="shared" ref="G94:G95" si="22">E94+F94</f>
        <v>3038555</v>
      </c>
      <c r="H94" s="157">
        <f>[1]BYDEPT!BD94</f>
        <v>2924326</v>
      </c>
      <c r="I94" s="158">
        <f t="shared" si="14"/>
        <v>0.96240680191735872</v>
      </c>
      <c r="J94" s="157">
        <f t="shared" ref="J94:J95" si="23">G94-H94</f>
        <v>114229</v>
      </c>
      <c r="L94" s="157"/>
    </row>
    <row r="95" spans="1:12" ht="16.5" hidden="1" customHeight="1" x14ac:dyDescent="0.2">
      <c r="A95" s="164" t="s">
        <v>145</v>
      </c>
      <c r="B95" s="29"/>
      <c r="C95" s="29"/>
      <c r="D95" s="29"/>
      <c r="E95" s="155">
        <f>[1]BYDEPT!F95</f>
        <v>3646204</v>
      </c>
      <c r="F95" s="155">
        <f>[1]BYDEPT!AE95</f>
        <v>0</v>
      </c>
      <c r="G95" s="156">
        <f t="shared" si="22"/>
        <v>3646204</v>
      </c>
      <c r="H95" s="157">
        <f>[1]BYDEPT!BD95</f>
        <v>3625310</v>
      </c>
      <c r="I95" s="158">
        <f t="shared" si="14"/>
        <v>0.99426965688151292</v>
      </c>
      <c r="J95" s="157">
        <f t="shared" si="23"/>
        <v>20894</v>
      </c>
      <c r="L95" s="157"/>
    </row>
    <row r="96" spans="1:12" ht="5.25" customHeight="1" x14ac:dyDescent="0.2">
      <c r="A96" s="154"/>
      <c r="B96" s="29"/>
      <c r="C96" s="29"/>
      <c r="D96" s="29"/>
      <c r="E96" s="155"/>
      <c r="F96" s="155"/>
      <c r="G96" s="156"/>
      <c r="H96" s="157"/>
      <c r="I96" s="158"/>
      <c r="J96" s="157"/>
      <c r="L96" s="157"/>
    </row>
    <row r="97" spans="1:12" ht="16.5" customHeight="1" x14ac:dyDescent="0.2">
      <c r="A97" s="165" t="s">
        <v>146</v>
      </c>
      <c r="B97" s="22"/>
      <c r="C97" s="22"/>
      <c r="D97" s="22"/>
      <c r="E97" s="166">
        <f>E98+E99+SUM(E106:E109)</f>
        <v>463189499</v>
      </c>
      <c r="F97" s="167">
        <f>F98+F99+SUM(F106:F109)</f>
        <v>0</v>
      </c>
      <c r="G97" s="168">
        <f>G98+G99+SUM(G106:G109)</f>
        <v>463189499</v>
      </c>
      <c r="H97" s="169">
        <f>H98+H99+SUM(H106:H109)</f>
        <v>226386536</v>
      </c>
      <c r="I97" s="170">
        <f t="shared" ref="I97:I104" si="24">H97/G97</f>
        <v>0.48875576084681488</v>
      </c>
      <c r="J97" s="169">
        <f>J98+J99+SUM(J106:J109)</f>
        <v>236802963</v>
      </c>
      <c r="L97" s="169"/>
    </row>
    <row r="98" spans="1:12" ht="16.5" customHeight="1" x14ac:dyDescent="0.2">
      <c r="A98" s="171" t="s">
        <v>148</v>
      </c>
      <c r="B98" s="172"/>
      <c r="C98" s="172"/>
      <c r="D98" s="172"/>
      <c r="E98" s="155">
        <f>[1]BYDEPT!F98</f>
        <v>137758229</v>
      </c>
      <c r="F98" s="155">
        <f>[1]BYDEPT!AE98</f>
        <v>0</v>
      </c>
      <c r="G98" s="156">
        <f t="shared" ref="G98" si="25">E98+F98</f>
        <v>137758229</v>
      </c>
      <c r="H98" s="157">
        <f>[1]BYDEPT!BD98</f>
        <v>86127410</v>
      </c>
      <c r="I98" s="158">
        <f t="shared" si="24"/>
        <v>0.62520700668995965</v>
      </c>
      <c r="J98" s="157">
        <f t="shared" ref="J98" si="26">G98-H98</f>
        <v>51630819</v>
      </c>
      <c r="L98" s="157"/>
    </row>
    <row r="99" spans="1:12" ht="16.5" customHeight="1" x14ac:dyDescent="0.2">
      <c r="A99" s="171" t="s">
        <v>150</v>
      </c>
      <c r="B99" s="172"/>
      <c r="C99" s="172"/>
      <c r="D99" s="172"/>
      <c r="E99" s="159">
        <f>SUM(E100:E104)</f>
        <v>73156601</v>
      </c>
      <c r="F99" s="159">
        <f>SUM(F100:F104)</f>
        <v>0</v>
      </c>
      <c r="G99" s="160">
        <f>SUM(G100:G104)</f>
        <v>73156601</v>
      </c>
      <c r="H99" s="161">
        <f>SUM(H100:H104)</f>
        <v>41146750</v>
      </c>
      <c r="I99" s="162">
        <f t="shared" si="24"/>
        <v>0.56244753634740352</v>
      </c>
      <c r="J99" s="161">
        <f>SUM(J100:J104)</f>
        <v>32009851</v>
      </c>
      <c r="L99" s="161"/>
    </row>
    <row r="100" spans="1:12" ht="16.5" customHeight="1" x14ac:dyDescent="0.2">
      <c r="A100" s="173" t="s">
        <v>152</v>
      </c>
      <c r="B100" s="174"/>
      <c r="C100" s="174"/>
      <c r="D100" s="174"/>
      <c r="E100" s="155">
        <f>[1]BYDEPT!F100</f>
        <v>2178020</v>
      </c>
      <c r="F100" s="155">
        <f>[1]BYDEPT!AE100</f>
        <v>0</v>
      </c>
      <c r="G100" s="156">
        <f t="shared" ref="G100:G104" si="27">E100+F100</f>
        <v>2178020</v>
      </c>
      <c r="H100" s="157">
        <f>[1]BYDEPT!BD100</f>
        <v>2178020</v>
      </c>
      <c r="I100" s="158">
        <f t="shared" si="24"/>
        <v>1</v>
      </c>
      <c r="J100" s="157">
        <f t="shared" ref="J100:J104" si="28">G100-H100</f>
        <v>0</v>
      </c>
      <c r="L100" s="157"/>
    </row>
    <row r="101" spans="1:12" ht="16.5" customHeight="1" x14ac:dyDescent="0.2">
      <c r="A101" s="173" t="s">
        <v>154</v>
      </c>
      <c r="B101" s="174"/>
      <c r="C101" s="174"/>
      <c r="D101" s="174"/>
      <c r="E101" s="155">
        <f>[1]BYDEPT!F101</f>
        <v>30969240</v>
      </c>
      <c r="F101" s="155">
        <f>[1]BYDEPT!AE101</f>
        <v>0</v>
      </c>
      <c r="G101" s="156">
        <f t="shared" si="27"/>
        <v>30969240</v>
      </c>
      <c r="H101" s="157">
        <f>[1]BYDEPT!BD101</f>
        <v>1302999</v>
      </c>
      <c r="I101" s="158">
        <f t="shared" si="24"/>
        <v>4.2073974046505501E-2</v>
      </c>
      <c r="J101" s="157">
        <f t="shared" si="28"/>
        <v>29666241</v>
      </c>
      <c r="L101" s="157"/>
    </row>
    <row r="102" spans="1:12" ht="16.5" customHeight="1" x14ac:dyDescent="0.2">
      <c r="A102" s="173" t="s">
        <v>156</v>
      </c>
      <c r="B102" s="174"/>
      <c r="C102" s="174"/>
      <c r="D102" s="174"/>
      <c r="E102" s="155">
        <f>[1]BYDEPT!F102</f>
        <v>50000</v>
      </c>
      <c r="F102" s="155">
        <f>[1]BYDEPT!AE102</f>
        <v>0</v>
      </c>
      <c r="G102" s="156">
        <f t="shared" si="27"/>
        <v>50000</v>
      </c>
      <c r="H102" s="157">
        <f>[1]BYDEPT!BD102</f>
        <v>23570</v>
      </c>
      <c r="I102" s="158">
        <f t="shared" si="24"/>
        <v>0.47139999999999999</v>
      </c>
      <c r="J102" s="157">
        <f t="shared" si="28"/>
        <v>26430</v>
      </c>
      <c r="L102" s="157"/>
    </row>
    <row r="103" spans="1:12" ht="15.75" customHeight="1" x14ac:dyDescent="0.2">
      <c r="A103" s="173" t="s">
        <v>158</v>
      </c>
      <c r="B103" s="174"/>
      <c r="C103" s="174"/>
      <c r="D103" s="174"/>
      <c r="E103" s="155">
        <f>[1]BYDEPT!F103</f>
        <v>39759341</v>
      </c>
      <c r="F103" s="155">
        <f>[1]BYDEPT!AE103</f>
        <v>0</v>
      </c>
      <c r="G103" s="156">
        <f t="shared" si="27"/>
        <v>39759341</v>
      </c>
      <c r="H103" s="157">
        <f>[1]BYDEPT!BD103</f>
        <v>37642161</v>
      </c>
      <c r="I103" s="158">
        <f t="shared" si="24"/>
        <v>0.94675012344897769</v>
      </c>
      <c r="J103" s="157">
        <f t="shared" si="28"/>
        <v>2117180</v>
      </c>
      <c r="L103" s="157"/>
    </row>
    <row r="104" spans="1:12" ht="16.5" customHeight="1" x14ac:dyDescent="0.2">
      <c r="A104" s="173" t="s">
        <v>160</v>
      </c>
      <c r="B104" s="174"/>
      <c r="C104" s="174"/>
      <c r="D104" s="174"/>
      <c r="E104" s="155">
        <f>[1]BYDEPT!F104</f>
        <v>200000</v>
      </c>
      <c r="F104" s="155">
        <f>[1]BYDEPT!AE104</f>
        <v>0</v>
      </c>
      <c r="G104" s="156">
        <f t="shared" si="27"/>
        <v>200000</v>
      </c>
      <c r="H104" s="157">
        <f>[1]BYDEPT!BD104</f>
        <v>0</v>
      </c>
      <c r="I104" s="158">
        <f t="shared" si="24"/>
        <v>0</v>
      </c>
      <c r="J104" s="157">
        <f t="shared" si="28"/>
        <v>200000</v>
      </c>
      <c r="L104" s="157"/>
    </row>
    <row r="105" spans="1:12" ht="14.25" hidden="1" customHeight="1" x14ac:dyDescent="0.2">
      <c r="A105" s="154"/>
      <c r="B105" s="29"/>
      <c r="C105" s="29"/>
      <c r="D105" s="29"/>
      <c r="E105" s="155"/>
      <c r="F105" s="85"/>
      <c r="G105" s="156"/>
      <c r="H105" s="175"/>
      <c r="I105" s="176"/>
      <c r="J105" s="175"/>
      <c r="L105" s="175"/>
    </row>
    <row r="106" spans="1:12" ht="16.5" customHeight="1" x14ac:dyDescent="0.2">
      <c r="A106" s="177" t="s">
        <v>162</v>
      </c>
      <c r="B106" s="69"/>
      <c r="C106" s="69"/>
      <c r="D106" s="69"/>
      <c r="E106" s="155">
        <f>[1]BYDEPT!F106</f>
        <v>5500000</v>
      </c>
      <c r="F106" s="155">
        <f>[1]BYDEPT!AE106</f>
        <v>0</v>
      </c>
      <c r="G106" s="156">
        <f t="shared" ref="G106:G109" si="29">E106+F106</f>
        <v>5500000</v>
      </c>
      <c r="H106" s="157">
        <f>[1]BYDEPT!BD106</f>
        <v>3486085</v>
      </c>
      <c r="I106" s="158">
        <f t="shared" ref="I106:I109" si="30">H106/G106</f>
        <v>0.63383363636363632</v>
      </c>
      <c r="J106" s="157">
        <f t="shared" ref="J106:J109" si="31">G106-H106</f>
        <v>2013915</v>
      </c>
      <c r="K106" s="163"/>
      <c r="L106" s="157"/>
    </row>
    <row r="107" spans="1:12" ht="16.5" customHeight="1" x14ac:dyDescent="0.2">
      <c r="A107" s="171" t="s">
        <v>164</v>
      </c>
      <c r="B107" s="172"/>
      <c r="C107" s="172"/>
      <c r="D107" s="172"/>
      <c r="E107" s="155">
        <f>[1]BYDEPT!F107</f>
        <v>89101603</v>
      </c>
      <c r="F107" s="155">
        <f>[1]BYDEPT!AE107</f>
        <v>0</v>
      </c>
      <c r="G107" s="156">
        <f t="shared" si="29"/>
        <v>89101603</v>
      </c>
      <c r="H107" s="157">
        <f>[1]BYDEPT!BD107</f>
        <v>14061203</v>
      </c>
      <c r="I107" s="158">
        <f t="shared" si="30"/>
        <v>0.15781088697136009</v>
      </c>
      <c r="J107" s="157">
        <f t="shared" si="31"/>
        <v>75040400</v>
      </c>
      <c r="K107" s="163"/>
      <c r="L107" s="157"/>
    </row>
    <row r="108" spans="1:12" ht="16.5" customHeight="1" x14ac:dyDescent="0.2">
      <c r="A108" s="177" t="s">
        <v>166</v>
      </c>
      <c r="B108" s="69"/>
      <c r="C108" s="69"/>
      <c r="D108" s="69"/>
      <c r="E108" s="155">
        <f>[1]BYDEPT!F108</f>
        <v>15755000</v>
      </c>
      <c r="F108" s="155">
        <f>[1]BYDEPT!AE108</f>
        <v>0</v>
      </c>
      <c r="G108" s="156">
        <f t="shared" si="29"/>
        <v>15755000</v>
      </c>
      <c r="H108" s="157">
        <f>[1]BYDEPT!BD108</f>
        <v>14283790</v>
      </c>
      <c r="I108" s="158">
        <f t="shared" si="30"/>
        <v>0.90661948587749919</v>
      </c>
      <c r="J108" s="157">
        <f t="shared" si="31"/>
        <v>1471210</v>
      </c>
      <c r="L108" s="157"/>
    </row>
    <row r="109" spans="1:12" ht="16.5" customHeight="1" x14ac:dyDescent="0.2">
      <c r="A109" s="171" t="s">
        <v>168</v>
      </c>
      <c r="B109" s="172"/>
      <c r="C109" s="172"/>
      <c r="D109" s="172"/>
      <c r="E109" s="155">
        <f>[1]BYDEPT!F109</f>
        <v>141918066</v>
      </c>
      <c r="F109" s="155">
        <f>[1]BYDEPT!AE109</f>
        <v>0</v>
      </c>
      <c r="G109" s="156">
        <f t="shared" si="29"/>
        <v>141918066</v>
      </c>
      <c r="H109" s="157">
        <f>[1]BYDEPT!BD109</f>
        <v>67281298</v>
      </c>
      <c r="I109" s="158">
        <f t="shared" si="30"/>
        <v>0.4740855050829117</v>
      </c>
      <c r="J109" s="157">
        <f t="shared" si="31"/>
        <v>74636768</v>
      </c>
      <c r="L109" s="157"/>
    </row>
    <row r="110" spans="1:12" ht="9" customHeight="1" x14ac:dyDescent="0.2">
      <c r="A110" s="178"/>
      <c r="B110" s="4"/>
      <c r="C110" s="74"/>
      <c r="D110" s="4"/>
      <c r="E110" s="179"/>
      <c r="F110" s="179"/>
      <c r="G110" s="180"/>
      <c r="H110" s="181"/>
      <c r="I110" s="176"/>
      <c r="J110" s="181"/>
      <c r="L110" s="181"/>
    </row>
    <row r="111" spans="1:12" ht="16.5" customHeight="1" x14ac:dyDescent="0.2">
      <c r="A111" s="165" t="s">
        <v>170</v>
      </c>
      <c r="B111" s="22"/>
      <c r="C111" s="182"/>
      <c r="D111" s="183"/>
      <c r="E111" s="43">
        <f>SUM(E112:E116)+SUM(E119:E121)</f>
        <v>918013048</v>
      </c>
      <c r="F111" s="43">
        <f>SUM(F112:F116)+SUM(F119:F121)</f>
        <v>0</v>
      </c>
      <c r="G111" s="184">
        <f>SUM(G112:G116)+SUM(G119:G121)</f>
        <v>918013048</v>
      </c>
      <c r="H111" s="185">
        <f>SUM(H112:H116)+SUM(H119:H121)</f>
        <v>888896146</v>
      </c>
      <c r="I111" s="186">
        <f t="shared" ref="I111:I121" si="32">H111/G111</f>
        <v>0.96828269264425526</v>
      </c>
      <c r="J111" s="185">
        <f>SUM(J112:J116)+SUM(J119:J121)</f>
        <v>29116902</v>
      </c>
      <c r="L111" s="185"/>
    </row>
    <row r="112" spans="1:12" ht="16.5" customHeight="1" x14ac:dyDescent="0.2">
      <c r="A112" s="84" t="s">
        <v>171</v>
      </c>
      <c r="B112" s="36"/>
      <c r="C112" s="70"/>
      <c r="D112" s="61"/>
      <c r="E112" s="155">
        <f>[1]BYDEPT!F112</f>
        <v>37870798</v>
      </c>
      <c r="F112" s="155">
        <f>[1]BYDEPT!AE112</f>
        <v>0</v>
      </c>
      <c r="G112" s="156">
        <f t="shared" ref="G112:G115" si="33">E112+F112</f>
        <v>37870798</v>
      </c>
      <c r="H112" s="157">
        <f>[1]BYDEPT!BD112</f>
        <v>39405063</v>
      </c>
      <c r="I112" s="158">
        <f t="shared" si="32"/>
        <v>1.0405131415503841</v>
      </c>
      <c r="J112" s="157">
        <f t="shared" ref="J112:J115" si="34">G112-H112</f>
        <v>-1534265</v>
      </c>
      <c r="L112" s="157"/>
    </row>
    <row r="113" spans="1:14" ht="16.5" customHeight="1" x14ac:dyDescent="0.2">
      <c r="A113" s="187" t="s">
        <v>172</v>
      </c>
      <c r="B113" s="29"/>
      <c r="C113" s="85"/>
      <c r="D113" s="188"/>
      <c r="E113" s="155">
        <f>[1]BYDEPT!F113</f>
        <v>486885005</v>
      </c>
      <c r="F113" s="155">
        <f>[1]BYDEPT!AE113</f>
        <v>0</v>
      </c>
      <c r="G113" s="156">
        <f t="shared" si="33"/>
        <v>486885005</v>
      </c>
      <c r="H113" s="157">
        <f>[1]BYDEPT!BD113</f>
        <v>486885005</v>
      </c>
      <c r="I113" s="158">
        <f t="shared" si="32"/>
        <v>1</v>
      </c>
      <c r="J113" s="157">
        <f t="shared" si="34"/>
        <v>0</v>
      </c>
      <c r="L113" s="157"/>
    </row>
    <row r="114" spans="1:14" ht="16.5" customHeight="1" x14ac:dyDescent="0.2">
      <c r="A114" s="48" t="s">
        <v>173</v>
      </c>
      <c r="B114" s="48"/>
      <c r="C114" s="70"/>
      <c r="D114" s="61"/>
      <c r="E114" s="155">
        <f>[1]BYDEPT!F114</f>
        <v>480</v>
      </c>
      <c r="F114" s="155">
        <f>[1]BYDEPT!AE114</f>
        <v>0</v>
      </c>
      <c r="G114" s="156">
        <f t="shared" si="33"/>
        <v>480</v>
      </c>
      <c r="H114" s="157">
        <f>[1]BYDEPT!BD114</f>
        <v>480</v>
      </c>
      <c r="I114" s="158">
        <f t="shared" si="32"/>
        <v>1</v>
      </c>
      <c r="J114" s="157">
        <f t="shared" si="34"/>
        <v>0</v>
      </c>
      <c r="L114" s="157"/>
    </row>
    <row r="115" spans="1:14" ht="16.5" hidden="1" customHeight="1" x14ac:dyDescent="0.2">
      <c r="A115" s="189" t="s">
        <v>174</v>
      </c>
      <c r="B115" s="70"/>
      <c r="C115" s="70"/>
      <c r="D115" s="70"/>
      <c r="E115" s="155">
        <f>[1]BYDEPT!F115</f>
        <v>0</v>
      </c>
      <c r="F115" s="155">
        <f>[1]BYDEPT!AE115</f>
        <v>0</v>
      </c>
      <c r="G115" s="156">
        <f t="shared" si="33"/>
        <v>0</v>
      </c>
      <c r="H115" s="157">
        <f>[1]BYDEPT!BD115</f>
        <v>0</v>
      </c>
      <c r="I115" s="158"/>
      <c r="J115" s="157">
        <f t="shared" si="34"/>
        <v>0</v>
      </c>
      <c r="L115" s="157"/>
    </row>
    <row r="116" spans="1:14" ht="16.5" customHeight="1" x14ac:dyDescent="0.2">
      <c r="A116" s="84" t="s">
        <v>175</v>
      </c>
      <c r="B116" s="61"/>
      <c r="C116" s="61"/>
      <c r="D116" s="61"/>
      <c r="E116" s="57">
        <f>SUM(E117:E118)</f>
        <v>22114600</v>
      </c>
      <c r="F116" s="57">
        <f>SUM(F117:F118)</f>
        <v>0</v>
      </c>
      <c r="G116" s="190">
        <f>SUM(G117:G118)</f>
        <v>22114600</v>
      </c>
      <c r="H116" s="191">
        <f>SUM(H117:H118)</f>
        <v>21961187</v>
      </c>
      <c r="I116" s="162">
        <f t="shared" si="32"/>
        <v>0.99306281822868148</v>
      </c>
      <c r="J116" s="191">
        <f>SUM(J117:J118)</f>
        <v>153413</v>
      </c>
      <c r="L116" s="191"/>
    </row>
    <row r="117" spans="1:14" ht="16.5" customHeight="1" x14ac:dyDescent="0.2">
      <c r="A117" s="84" t="s">
        <v>176</v>
      </c>
      <c r="B117" s="61"/>
      <c r="C117" s="61"/>
      <c r="D117" s="61"/>
      <c r="E117" s="155">
        <f>[1]BYDEPT!F117</f>
        <v>13090992</v>
      </c>
      <c r="F117" s="155">
        <f>[1]BYDEPT!AE117</f>
        <v>0</v>
      </c>
      <c r="G117" s="156">
        <f t="shared" ref="G117:G121" si="35">E117+F117</f>
        <v>13090992</v>
      </c>
      <c r="H117" s="157">
        <f>[1]BYDEPT!BD117</f>
        <v>11661307</v>
      </c>
      <c r="I117" s="158">
        <f t="shared" si="32"/>
        <v>0.89078864306081618</v>
      </c>
      <c r="J117" s="157">
        <f t="shared" ref="J117:J121" si="36">G117-H117</f>
        <v>1429685</v>
      </c>
      <c r="L117" s="157"/>
    </row>
    <row r="118" spans="1:14" ht="16.5" customHeight="1" x14ac:dyDescent="0.2">
      <c r="A118" s="84" t="s">
        <v>177</v>
      </c>
      <c r="B118" s="61"/>
      <c r="C118" s="61"/>
      <c r="D118" s="61"/>
      <c r="E118" s="155">
        <f>[1]BYDEPT!F118</f>
        <v>9023608</v>
      </c>
      <c r="F118" s="155">
        <f>[1]BYDEPT!AE118</f>
        <v>0</v>
      </c>
      <c r="G118" s="156">
        <f t="shared" si="35"/>
        <v>9023608</v>
      </c>
      <c r="H118" s="157">
        <f>[1]BYDEPT!BD118</f>
        <v>10299880</v>
      </c>
      <c r="I118" s="158">
        <f t="shared" si="32"/>
        <v>1.1414369950467707</v>
      </c>
      <c r="J118" s="157">
        <f t="shared" si="36"/>
        <v>-1276272</v>
      </c>
      <c r="L118" s="157"/>
    </row>
    <row r="119" spans="1:14" ht="15.75" customHeight="1" x14ac:dyDescent="0.2">
      <c r="A119" s="192" t="s">
        <v>178</v>
      </c>
      <c r="B119" s="48"/>
      <c r="C119" s="48"/>
      <c r="D119" s="48"/>
      <c r="E119" s="155">
        <f>[1]BYDEPT!F119</f>
        <v>16765165</v>
      </c>
      <c r="F119" s="155">
        <f>[1]BYDEPT!AE119</f>
        <v>0</v>
      </c>
      <c r="G119" s="156">
        <f t="shared" si="35"/>
        <v>16765165</v>
      </c>
      <c r="H119" s="157">
        <f>[1]BYDEPT!BD119</f>
        <v>0</v>
      </c>
      <c r="I119" s="158">
        <f t="shared" si="32"/>
        <v>0</v>
      </c>
      <c r="J119" s="157">
        <f t="shared" si="36"/>
        <v>16765165</v>
      </c>
      <c r="L119" s="157"/>
    </row>
    <row r="120" spans="1:14" ht="16.5" customHeight="1" x14ac:dyDescent="0.2">
      <c r="A120" s="192" t="s">
        <v>179</v>
      </c>
      <c r="B120" s="48"/>
      <c r="C120" s="48"/>
      <c r="D120" s="48"/>
      <c r="E120" s="155">
        <f>[1]BYDEPT!F120</f>
        <v>334877000</v>
      </c>
      <c r="F120" s="155">
        <f>[1]BYDEPT!AE120</f>
        <v>0</v>
      </c>
      <c r="G120" s="156">
        <f t="shared" si="35"/>
        <v>334877000</v>
      </c>
      <c r="H120" s="157">
        <f>[1]BYDEPT!BD120</f>
        <v>334877000</v>
      </c>
      <c r="I120" s="158">
        <f t="shared" si="32"/>
        <v>1</v>
      </c>
      <c r="J120" s="157">
        <f t="shared" si="36"/>
        <v>0</v>
      </c>
      <c r="L120" s="157"/>
    </row>
    <row r="121" spans="1:14" ht="16.5" customHeight="1" x14ac:dyDescent="0.2">
      <c r="A121" s="175" t="s">
        <v>180</v>
      </c>
      <c r="B121" s="188"/>
      <c r="C121" s="188"/>
      <c r="D121" s="188"/>
      <c r="E121" s="155">
        <f>[1]BYDEPT!F121</f>
        <v>19500000</v>
      </c>
      <c r="F121" s="155">
        <f>[1]BYDEPT!AE121</f>
        <v>0</v>
      </c>
      <c r="G121" s="156">
        <f t="shared" si="35"/>
        <v>19500000</v>
      </c>
      <c r="H121" s="157">
        <f>[1]BYDEPT!BD121</f>
        <v>5767411</v>
      </c>
      <c r="I121" s="158">
        <f t="shared" si="32"/>
        <v>0.29576466666666668</v>
      </c>
      <c r="J121" s="157">
        <f t="shared" si="36"/>
        <v>13732589</v>
      </c>
      <c r="L121" s="157"/>
    </row>
    <row r="122" spans="1:14" ht="8.25" customHeight="1" x14ac:dyDescent="0.2">
      <c r="A122" s="37"/>
      <c r="B122" s="37"/>
      <c r="C122" s="37"/>
      <c r="D122" s="37"/>
      <c r="E122" s="155"/>
      <c r="F122" s="155"/>
      <c r="G122" s="156"/>
      <c r="H122" s="157"/>
      <c r="I122" s="158"/>
      <c r="J122" s="157"/>
      <c r="L122" s="157"/>
    </row>
    <row r="123" spans="1:14" ht="15.95" customHeight="1" x14ac:dyDescent="0.2">
      <c r="A123" s="165" t="s">
        <v>181</v>
      </c>
      <c r="B123" s="22"/>
      <c r="C123" s="22"/>
      <c r="D123" s="22"/>
      <c r="E123" s="193">
        <f>E111+E7</f>
        <v>3350000000</v>
      </c>
      <c r="F123" s="193">
        <f>F111+F7</f>
        <v>0</v>
      </c>
      <c r="G123" s="194">
        <f>G111+G7</f>
        <v>3350000000</v>
      </c>
      <c r="H123" s="195">
        <f>H111+H7</f>
        <v>2870377878</v>
      </c>
      <c r="I123" s="196">
        <f>H123/G123</f>
        <v>0.85682921731343287</v>
      </c>
      <c r="J123" s="195">
        <f>J111+J7</f>
        <v>479622122</v>
      </c>
      <c r="L123" s="185"/>
    </row>
    <row r="124" spans="1:14" s="152" customFormat="1" ht="5.25" customHeight="1" x14ac:dyDescent="0.2">
      <c r="A124" s="165"/>
      <c r="B124" s="22"/>
      <c r="C124" s="22"/>
      <c r="D124" s="22"/>
      <c r="E124" s="74"/>
      <c r="F124" s="74"/>
      <c r="G124" s="197"/>
      <c r="H124" s="198"/>
      <c r="I124" s="199"/>
      <c r="J124" s="198"/>
      <c r="L124" s="198"/>
      <c r="M124" s="66"/>
      <c r="N124" s="66"/>
    </row>
    <row r="125" spans="1:14" s="152" customFormat="1" ht="16.5" customHeight="1" x14ac:dyDescent="0.2">
      <c r="A125" s="165" t="s">
        <v>182</v>
      </c>
      <c r="B125" s="22"/>
      <c r="C125" s="22"/>
      <c r="D125" s="22"/>
      <c r="E125" s="193">
        <f>E126+E230+E232</f>
        <v>0</v>
      </c>
      <c r="F125" s="200">
        <f>F126+F230+F232</f>
        <v>0</v>
      </c>
      <c r="G125" s="194">
        <f>G126+G230+G232</f>
        <v>0</v>
      </c>
      <c r="H125" s="195">
        <f>H126+H230+H232</f>
        <v>52912489</v>
      </c>
      <c r="I125" s="196"/>
      <c r="J125" s="195">
        <f>J126+J230+J232</f>
        <v>-52912489</v>
      </c>
      <c r="K125" s="153"/>
      <c r="L125" s="185"/>
      <c r="M125" s="66"/>
      <c r="N125" s="66"/>
    </row>
    <row r="126" spans="1:14" s="152" customFormat="1" ht="29.25" customHeight="1" x14ac:dyDescent="0.2">
      <c r="A126" s="201" t="s">
        <v>183</v>
      </c>
      <c r="B126" s="202">
        <f>B127+B216</f>
        <v>107978126.3</v>
      </c>
      <c r="C126" s="202">
        <f t="shared" ref="C126:H126" si="37">C127+C216</f>
        <v>0</v>
      </c>
      <c r="D126" s="203">
        <f t="shared" si="37"/>
        <v>107978126.3</v>
      </c>
      <c r="E126" s="43">
        <f t="shared" si="37"/>
        <v>0</v>
      </c>
      <c r="F126" s="204">
        <f t="shared" si="37"/>
        <v>0</v>
      </c>
      <c r="G126" s="184">
        <f t="shared" si="37"/>
        <v>0</v>
      </c>
      <c r="H126" s="185">
        <f t="shared" si="37"/>
        <v>38776211</v>
      </c>
      <c r="I126" s="186"/>
      <c r="J126" s="185">
        <f t="shared" ref="J126:K126" si="38">J127+J216</f>
        <v>-38776211</v>
      </c>
      <c r="K126" s="153">
        <f t="shared" si="38"/>
        <v>0</v>
      </c>
      <c r="L126" s="185">
        <f>L127+L216</f>
        <v>69201915.299999997</v>
      </c>
      <c r="M126" s="66"/>
      <c r="N126" s="66"/>
    </row>
    <row r="127" spans="1:14" s="152" customFormat="1" ht="16.5" customHeight="1" x14ac:dyDescent="0.2">
      <c r="A127" s="205" t="s">
        <v>184</v>
      </c>
      <c r="B127" s="148">
        <f t="shared" ref="B127:H127" si="39">SUM(B128:B134)+SUM(B137:B142)+SUM(B146:B148)+SUM(B151:B152)+SUM(B155:B171)</f>
        <v>29486826.299999993</v>
      </c>
      <c r="C127" s="148">
        <f t="shared" si="39"/>
        <v>0</v>
      </c>
      <c r="D127" s="148">
        <f t="shared" si="39"/>
        <v>29486826.299999993</v>
      </c>
      <c r="E127" s="148">
        <f t="shared" si="39"/>
        <v>0</v>
      </c>
      <c r="F127" s="206">
        <f t="shared" si="39"/>
        <v>0</v>
      </c>
      <c r="G127" s="149">
        <f t="shared" si="39"/>
        <v>0</v>
      </c>
      <c r="H127" s="150">
        <f t="shared" si="39"/>
        <v>16696833</v>
      </c>
      <c r="I127" s="207"/>
      <c r="J127" s="150">
        <f>SUM(J128:J134)+SUM(J137:J142)+SUM(J146:J148)+SUM(J151:J152)+SUM(J155:J171)</f>
        <v>-16696833</v>
      </c>
      <c r="L127" s="150">
        <f>SUM(L128:L134)+SUM(L137:L142)+SUM(L146:L148)+SUM(L151:L152)+SUM(L155:L171)</f>
        <v>12789993.299999995</v>
      </c>
      <c r="M127" s="66"/>
      <c r="N127" s="66"/>
    </row>
    <row r="128" spans="1:14" ht="18" hidden="1" customHeight="1" x14ac:dyDescent="0.2">
      <c r="A128" s="177" t="s">
        <v>55</v>
      </c>
      <c r="B128" s="29"/>
      <c r="C128" s="29"/>
      <c r="D128" s="29">
        <f>SUM(B128:C128)</f>
        <v>0</v>
      </c>
      <c r="E128" s="155"/>
      <c r="F128" s="208"/>
      <c r="G128" s="156">
        <f t="shared" ref="G128:G133" si="40">E128+F128</f>
        <v>0</v>
      </c>
      <c r="H128" s="157">
        <f>[1]BYDEPT!BD128</f>
        <v>0</v>
      </c>
      <c r="I128" s="209"/>
      <c r="J128" s="157">
        <f t="shared" ref="J128:J133" si="41">G128-H128</f>
        <v>0</v>
      </c>
      <c r="L128" s="157">
        <f>B128-H128</f>
        <v>0</v>
      </c>
    </row>
    <row r="129" spans="1:12" ht="16.5" hidden="1" customHeight="1" x14ac:dyDescent="0.2">
      <c r="A129" s="177" t="s">
        <v>56</v>
      </c>
      <c r="B129" s="29"/>
      <c r="C129" s="29"/>
      <c r="D129" s="29">
        <f t="shared" ref="D129:D133" si="42">SUM(B129:C129)</f>
        <v>0</v>
      </c>
      <c r="E129" s="155"/>
      <c r="F129" s="208"/>
      <c r="G129" s="156">
        <f t="shared" si="40"/>
        <v>0</v>
      </c>
      <c r="H129" s="157">
        <f>[1]BYDEPT!BD129</f>
        <v>0</v>
      </c>
      <c r="I129" s="209"/>
      <c r="J129" s="157">
        <f t="shared" si="41"/>
        <v>0</v>
      </c>
      <c r="L129" s="157">
        <f>B129-H129</f>
        <v>0</v>
      </c>
    </row>
    <row r="130" spans="1:12" ht="17.25" customHeight="1" x14ac:dyDescent="0.2">
      <c r="A130" s="177" t="s">
        <v>57</v>
      </c>
      <c r="B130" s="29">
        <f>'[1]2016Cont.'!BF17</f>
        <v>199488</v>
      </c>
      <c r="C130" s="29"/>
      <c r="D130" s="29">
        <f t="shared" si="42"/>
        <v>199488</v>
      </c>
      <c r="E130" s="155"/>
      <c r="F130" s="208"/>
      <c r="G130" s="156">
        <f t="shared" si="40"/>
        <v>0</v>
      </c>
      <c r="H130" s="157">
        <f>[1]BYDEPT!BD130</f>
        <v>0</v>
      </c>
      <c r="I130" s="209"/>
      <c r="J130" s="157">
        <f t="shared" si="41"/>
        <v>0</v>
      </c>
      <c r="L130" s="157">
        <f>B130-H130</f>
        <v>199488</v>
      </c>
    </row>
    <row r="131" spans="1:12" ht="16.5" customHeight="1" x14ac:dyDescent="0.2">
      <c r="A131" s="177" t="s">
        <v>58</v>
      </c>
      <c r="B131" s="29">
        <f>'[1]2016Cont.'!BF20</f>
        <v>100000</v>
      </c>
      <c r="C131" s="210"/>
      <c r="D131" s="29">
        <f t="shared" si="42"/>
        <v>100000</v>
      </c>
      <c r="E131" s="155"/>
      <c r="F131" s="208"/>
      <c r="G131" s="156">
        <f t="shared" si="40"/>
        <v>0</v>
      </c>
      <c r="H131" s="157">
        <f>[1]BYDEPT!BD131</f>
        <v>0</v>
      </c>
      <c r="I131" s="209"/>
      <c r="J131" s="157">
        <f t="shared" si="41"/>
        <v>0</v>
      </c>
      <c r="L131" s="157">
        <f>D131-H131</f>
        <v>100000</v>
      </c>
    </row>
    <row r="132" spans="1:12" ht="15" customHeight="1" x14ac:dyDescent="0.2">
      <c r="A132" s="177" t="s">
        <v>59</v>
      </c>
      <c r="B132" s="29">
        <f>'[1]2016Cont.'!BI22-'[1]2016Cont.'!BE22</f>
        <v>3400</v>
      </c>
      <c r="C132" s="210"/>
      <c r="D132" s="29">
        <f t="shared" si="42"/>
        <v>3400</v>
      </c>
      <c r="E132" s="155"/>
      <c r="F132" s="208"/>
      <c r="G132" s="156">
        <f t="shared" si="40"/>
        <v>0</v>
      </c>
      <c r="H132" s="157">
        <f>[1]BYDEPT!BD132</f>
        <v>0</v>
      </c>
      <c r="I132" s="209"/>
      <c r="J132" s="157">
        <f t="shared" si="41"/>
        <v>0</v>
      </c>
      <c r="L132" s="157">
        <f>D132-H132</f>
        <v>3400</v>
      </c>
    </row>
    <row r="133" spans="1:12" ht="16.5" hidden="1" customHeight="1" x14ac:dyDescent="0.2">
      <c r="A133" s="177" t="s">
        <v>60</v>
      </c>
      <c r="B133" s="29"/>
      <c r="C133" s="210"/>
      <c r="D133" s="29">
        <f t="shared" si="42"/>
        <v>0</v>
      </c>
      <c r="E133" s="155"/>
      <c r="F133" s="208"/>
      <c r="G133" s="156">
        <f t="shared" si="40"/>
        <v>0</v>
      </c>
      <c r="H133" s="157">
        <f>[1]BYDEPT!BD133</f>
        <v>0</v>
      </c>
      <c r="I133" s="209"/>
      <c r="J133" s="157">
        <f t="shared" si="41"/>
        <v>0</v>
      </c>
      <c r="L133" s="157">
        <f>D133-H133</f>
        <v>0</v>
      </c>
    </row>
    <row r="134" spans="1:12" ht="15.75" customHeight="1" x14ac:dyDescent="0.2">
      <c r="A134" s="177" t="s">
        <v>61</v>
      </c>
      <c r="B134" s="155">
        <f t="shared" ref="B134:H134" si="43">SUM(B135:B136)</f>
        <v>1486306.8769999929</v>
      </c>
      <c r="C134" s="211">
        <f t="shared" si="43"/>
        <v>-26927</v>
      </c>
      <c r="D134" s="155">
        <f t="shared" si="43"/>
        <v>1459379.8769999929</v>
      </c>
      <c r="E134" s="155">
        <f t="shared" si="43"/>
        <v>0</v>
      </c>
      <c r="F134" s="208">
        <f t="shared" si="43"/>
        <v>0</v>
      </c>
      <c r="G134" s="156">
        <f t="shared" si="43"/>
        <v>0</v>
      </c>
      <c r="H134" s="157">
        <f t="shared" si="43"/>
        <v>1332375</v>
      </c>
      <c r="I134" s="209"/>
      <c r="J134" s="157">
        <f>SUM(J135:J136)</f>
        <v>-1332375</v>
      </c>
      <c r="L134" s="157">
        <f>SUM(L135:L136)</f>
        <v>127004.87699999294</v>
      </c>
    </row>
    <row r="135" spans="1:12" ht="15.75" hidden="1" customHeight="1" x14ac:dyDescent="0.2">
      <c r="A135" s="177" t="s">
        <v>62</v>
      </c>
      <c r="B135" s="29">
        <f>'[1]2016Cont.'!BF38+'[1]2016Cont.'!BH38+'[1]2016Cont.'!BH42</f>
        <v>1474306.8770000003</v>
      </c>
      <c r="C135" s="210">
        <v>-26927</v>
      </c>
      <c r="D135" s="29">
        <f t="shared" ref="D135:D141" si="44">SUM(B135:C135)</f>
        <v>1447379.8770000003</v>
      </c>
      <c r="E135" s="155"/>
      <c r="F135" s="208"/>
      <c r="G135" s="156">
        <f t="shared" ref="G135:G141" si="45">E135+F135</f>
        <v>0</v>
      </c>
      <c r="H135" s="157">
        <f>[1]BYDEPT!BD135</f>
        <v>1320375</v>
      </c>
      <c r="I135" s="209"/>
      <c r="J135" s="157">
        <f t="shared" ref="J135:J141" si="46">G135-H135</f>
        <v>-1320375</v>
      </c>
      <c r="L135" s="157">
        <f t="shared" ref="L135:L141" si="47">D135-H135</f>
        <v>127004.87700000033</v>
      </c>
    </row>
    <row r="136" spans="1:12" ht="16.5" hidden="1" customHeight="1" x14ac:dyDescent="0.2">
      <c r="A136" s="177" t="s">
        <v>63</v>
      </c>
      <c r="B136" s="29">
        <f>'[1]2016Cont.'!BH39</f>
        <v>11999.999999992608</v>
      </c>
      <c r="C136" s="210"/>
      <c r="D136" s="29">
        <f t="shared" si="44"/>
        <v>11999.999999992608</v>
      </c>
      <c r="E136" s="155"/>
      <c r="F136" s="208"/>
      <c r="G136" s="156">
        <f t="shared" si="45"/>
        <v>0</v>
      </c>
      <c r="H136" s="157">
        <f>[1]BYDEPT!BD136</f>
        <v>12000</v>
      </c>
      <c r="I136" s="209"/>
      <c r="J136" s="157">
        <f t="shared" si="46"/>
        <v>-12000</v>
      </c>
      <c r="L136" s="157">
        <f t="shared" si="47"/>
        <v>-7.3923729360103607E-9</v>
      </c>
    </row>
    <row r="137" spans="1:12" ht="16.5" customHeight="1" x14ac:dyDescent="0.2">
      <c r="A137" s="177" t="s">
        <v>64</v>
      </c>
      <c r="B137" s="29">
        <f>'[1]2016Cont.'!BI46-'[1]2016Cont.'!BE46</f>
        <v>737407.08000000007</v>
      </c>
      <c r="C137" s="210"/>
      <c r="D137" s="29">
        <f t="shared" si="44"/>
        <v>737407.08000000007</v>
      </c>
      <c r="E137" s="155"/>
      <c r="F137" s="208"/>
      <c r="G137" s="156">
        <f t="shared" si="45"/>
        <v>0</v>
      </c>
      <c r="H137" s="157">
        <f>[1]BYDEPT!BD137</f>
        <v>457458</v>
      </c>
      <c r="I137" s="209"/>
      <c r="J137" s="157">
        <f t="shared" si="46"/>
        <v>-457458</v>
      </c>
      <c r="L137" s="157">
        <f t="shared" si="47"/>
        <v>279949.08000000007</v>
      </c>
    </row>
    <row r="138" spans="1:12" ht="16.5" hidden="1" customHeight="1" x14ac:dyDescent="0.2">
      <c r="A138" s="177" t="s">
        <v>65</v>
      </c>
      <c r="B138" s="29"/>
      <c r="C138" s="210"/>
      <c r="D138" s="29">
        <f t="shared" si="44"/>
        <v>0</v>
      </c>
      <c r="E138" s="155"/>
      <c r="F138" s="208"/>
      <c r="G138" s="156">
        <f t="shared" si="45"/>
        <v>0</v>
      </c>
      <c r="H138" s="157">
        <f>[1]BYDEPT!BD138</f>
        <v>0</v>
      </c>
      <c r="I138" s="209"/>
      <c r="J138" s="157">
        <f t="shared" si="46"/>
        <v>0</v>
      </c>
      <c r="L138" s="157">
        <f t="shared" si="47"/>
        <v>0</v>
      </c>
    </row>
    <row r="139" spans="1:12" ht="16.5" hidden="1" customHeight="1" x14ac:dyDescent="0.2">
      <c r="A139" s="177" t="s">
        <v>66</v>
      </c>
      <c r="B139" s="29"/>
      <c r="C139" s="210"/>
      <c r="D139" s="29">
        <f t="shared" si="44"/>
        <v>0</v>
      </c>
      <c r="E139" s="155"/>
      <c r="F139" s="208"/>
      <c r="G139" s="156">
        <f t="shared" si="45"/>
        <v>0</v>
      </c>
      <c r="H139" s="157">
        <f>[1]BYDEPT!BD139</f>
        <v>0</v>
      </c>
      <c r="I139" s="209"/>
      <c r="J139" s="157">
        <f t="shared" si="46"/>
        <v>0</v>
      </c>
      <c r="L139" s="157">
        <f t="shared" si="47"/>
        <v>0</v>
      </c>
    </row>
    <row r="140" spans="1:12" ht="15" customHeight="1" x14ac:dyDescent="0.2">
      <c r="A140" s="177" t="s">
        <v>67</v>
      </c>
      <c r="B140" s="29">
        <f>'[1]2016Cont.'!BI58-'[1]2016Cont.'!BE58</f>
        <v>49999.999999999971</v>
      </c>
      <c r="C140" s="212"/>
      <c r="D140" s="29">
        <f t="shared" si="44"/>
        <v>49999.999999999971</v>
      </c>
      <c r="E140" s="155"/>
      <c r="F140" s="208"/>
      <c r="G140" s="156">
        <f t="shared" si="45"/>
        <v>0</v>
      </c>
      <c r="H140" s="157">
        <f>[1]BYDEPT!BD140</f>
        <v>0</v>
      </c>
      <c r="I140" s="209"/>
      <c r="J140" s="157">
        <f t="shared" si="46"/>
        <v>0</v>
      </c>
      <c r="L140" s="157">
        <f t="shared" si="47"/>
        <v>49999.999999999971</v>
      </c>
    </row>
    <row r="141" spans="1:12" ht="15" customHeight="1" x14ac:dyDescent="0.2">
      <c r="A141" s="177" t="s">
        <v>68</v>
      </c>
      <c r="B141" s="29">
        <f>'[1]2016Cont.'!BI71-'[1]2016Cont.'!BE71</f>
        <v>13836</v>
      </c>
      <c r="C141" s="210"/>
      <c r="D141" s="29">
        <f t="shared" si="44"/>
        <v>13836</v>
      </c>
      <c r="E141" s="155"/>
      <c r="F141" s="208"/>
      <c r="G141" s="156">
        <f t="shared" si="45"/>
        <v>0</v>
      </c>
      <c r="H141" s="157">
        <f>[1]BYDEPT!BD141</f>
        <v>0</v>
      </c>
      <c r="I141" s="209"/>
      <c r="J141" s="157">
        <f t="shared" si="46"/>
        <v>0</v>
      </c>
      <c r="L141" s="157">
        <f t="shared" si="47"/>
        <v>13836</v>
      </c>
    </row>
    <row r="142" spans="1:12" ht="15" customHeight="1" x14ac:dyDescent="0.2">
      <c r="A142" s="177" t="s">
        <v>69</v>
      </c>
      <c r="B142" s="29">
        <f t="shared" ref="B142:H142" si="48">SUM(B143:B144)</f>
        <v>157645</v>
      </c>
      <c r="C142" s="210">
        <f t="shared" si="48"/>
        <v>0</v>
      </c>
      <c r="D142" s="29">
        <f t="shared" si="48"/>
        <v>157645</v>
      </c>
      <c r="E142" s="155">
        <f t="shared" si="48"/>
        <v>0</v>
      </c>
      <c r="F142" s="208">
        <f t="shared" si="48"/>
        <v>0</v>
      </c>
      <c r="G142" s="156">
        <f t="shared" si="48"/>
        <v>0</v>
      </c>
      <c r="H142" s="157">
        <f t="shared" si="48"/>
        <v>157645</v>
      </c>
      <c r="I142" s="209"/>
      <c r="J142" s="157">
        <f>SUM(J143:J144)</f>
        <v>-157645</v>
      </c>
      <c r="L142" s="157">
        <f>SUM(L143:L144)</f>
        <v>0</v>
      </c>
    </row>
    <row r="143" spans="1:12" ht="15" hidden="1" customHeight="1" x14ac:dyDescent="0.2">
      <c r="A143" s="177" t="s">
        <v>62</v>
      </c>
      <c r="B143" s="29">
        <f>'[1]2016Cont.'!BI77-'[1]2016Cont.'!BE77</f>
        <v>157645</v>
      </c>
      <c r="C143" s="210"/>
      <c r="D143" s="29">
        <f t="shared" ref="D143:D147" si="49">SUM(B143:C143)</f>
        <v>157645</v>
      </c>
      <c r="E143" s="155"/>
      <c r="F143" s="208"/>
      <c r="G143" s="156">
        <f>E143+F143</f>
        <v>0</v>
      </c>
      <c r="H143" s="157">
        <f>[1]BYDEPT!BD143</f>
        <v>157645</v>
      </c>
      <c r="I143" s="209"/>
      <c r="J143" s="157">
        <f>G143-H143</f>
        <v>-157645</v>
      </c>
      <c r="L143" s="157">
        <f>D143-H143</f>
        <v>0</v>
      </c>
    </row>
    <row r="144" spans="1:12" ht="15" hidden="1" customHeight="1" x14ac:dyDescent="0.2">
      <c r="A144" s="177" t="s">
        <v>63</v>
      </c>
      <c r="B144" s="29"/>
      <c r="C144" s="210"/>
      <c r="D144" s="29">
        <f t="shared" si="49"/>
        <v>0</v>
      </c>
      <c r="E144" s="155"/>
      <c r="F144" s="208"/>
      <c r="G144" s="156">
        <f>E144+F144</f>
        <v>0</v>
      </c>
      <c r="H144" s="157">
        <f>[1]BYDEPT!BD144</f>
        <v>0</v>
      </c>
      <c r="I144" s="209"/>
      <c r="J144" s="157">
        <f>G144-H144</f>
        <v>0</v>
      </c>
      <c r="L144" s="157">
        <f>D144-H144</f>
        <v>0</v>
      </c>
    </row>
    <row r="145" spans="1:12" ht="15" hidden="1" customHeight="1" x14ac:dyDescent="0.2">
      <c r="A145" s="177" t="s">
        <v>70</v>
      </c>
      <c r="B145" s="29"/>
      <c r="C145" s="210"/>
      <c r="D145" s="29">
        <f t="shared" si="49"/>
        <v>0</v>
      </c>
      <c r="E145" s="155"/>
      <c r="F145" s="208"/>
      <c r="G145" s="156"/>
      <c r="H145" s="157">
        <f>[1]BYDEPT!BD145</f>
        <v>0</v>
      </c>
      <c r="I145" s="209"/>
      <c r="J145" s="157"/>
      <c r="L145" s="157"/>
    </row>
    <row r="146" spans="1:12" ht="15" customHeight="1" x14ac:dyDescent="0.2">
      <c r="A146" s="177" t="s">
        <v>72</v>
      </c>
      <c r="B146" s="29">
        <f>'[1]2016Cont.'!BI84-'[1]2016Cont.'!BE84</f>
        <v>299100</v>
      </c>
      <c r="C146" s="210"/>
      <c r="D146" s="29">
        <f t="shared" si="49"/>
        <v>299100</v>
      </c>
      <c r="E146" s="155"/>
      <c r="F146" s="208"/>
      <c r="G146" s="156">
        <f>E146+F146</f>
        <v>0</v>
      </c>
      <c r="H146" s="157">
        <f>[1]BYDEPT!BD146</f>
        <v>1500</v>
      </c>
      <c r="I146" s="209"/>
      <c r="J146" s="157">
        <f>G146-H146</f>
        <v>-1500</v>
      </c>
      <c r="L146" s="157">
        <f>D146-H146</f>
        <v>297600</v>
      </c>
    </row>
    <row r="147" spans="1:12" ht="15" customHeight="1" x14ac:dyDescent="0.2">
      <c r="A147" s="177" t="s">
        <v>73</v>
      </c>
      <c r="B147" s="29">
        <f>'[1]2016Cont.'!BI93-'[1]2016Cont.'!BE93</f>
        <v>64375</v>
      </c>
      <c r="C147" s="210"/>
      <c r="D147" s="29">
        <f t="shared" si="49"/>
        <v>64375</v>
      </c>
      <c r="E147" s="155"/>
      <c r="F147" s="208"/>
      <c r="G147" s="156">
        <f>E147+F147</f>
        <v>0</v>
      </c>
      <c r="H147" s="157">
        <f>[1]BYDEPT!BD147</f>
        <v>0</v>
      </c>
      <c r="I147" s="209"/>
      <c r="J147" s="157">
        <f>G147-H147</f>
        <v>0</v>
      </c>
      <c r="L147" s="157">
        <f>D147-H147</f>
        <v>64375</v>
      </c>
    </row>
    <row r="148" spans="1:12" ht="15" hidden="1" customHeight="1" x14ac:dyDescent="0.2">
      <c r="A148" s="177" t="s">
        <v>74</v>
      </c>
      <c r="B148" s="29">
        <f t="shared" ref="B148:H148" si="50">SUM(B149:B150)</f>
        <v>0</v>
      </c>
      <c r="C148" s="210">
        <f t="shared" si="50"/>
        <v>0</v>
      </c>
      <c r="D148" s="29">
        <f t="shared" si="50"/>
        <v>0</v>
      </c>
      <c r="E148" s="155">
        <f t="shared" si="50"/>
        <v>0</v>
      </c>
      <c r="F148" s="208">
        <f t="shared" si="50"/>
        <v>0</v>
      </c>
      <c r="G148" s="156">
        <f t="shared" si="50"/>
        <v>0</v>
      </c>
      <c r="H148" s="157">
        <f t="shared" si="50"/>
        <v>0</v>
      </c>
      <c r="I148" s="209"/>
      <c r="J148" s="157">
        <f>SUM(J149:J150)</f>
        <v>0</v>
      </c>
      <c r="L148" s="157">
        <f>B148-H148</f>
        <v>0</v>
      </c>
    </row>
    <row r="149" spans="1:12" ht="15" hidden="1" customHeight="1" x14ac:dyDescent="0.2">
      <c r="A149" s="177" t="s">
        <v>62</v>
      </c>
      <c r="B149" s="29"/>
      <c r="C149" s="210"/>
      <c r="D149" s="29">
        <f t="shared" ref="D149:D151" si="51">SUM(B149:C149)</f>
        <v>0</v>
      </c>
      <c r="E149" s="155"/>
      <c r="F149" s="208"/>
      <c r="G149" s="156">
        <f>E149+F149</f>
        <v>0</v>
      </c>
      <c r="H149" s="157">
        <f>[1]BYDEPT!BD149</f>
        <v>0</v>
      </c>
      <c r="I149" s="209"/>
      <c r="J149" s="157">
        <f>G149-H149</f>
        <v>0</v>
      </c>
      <c r="L149" s="157">
        <f>D149-H149</f>
        <v>0</v>
      </c>
    </row>
    <row r="150" spans="1:12" ht="15" hidden="1" customHeight="1" x14ac:dyDescent="0.2">
      <c r="A150" s="177" t="s">
        <v>63</v>
      </c>
      <c r="B150" s="29"/>
      <c r="C150" s="210"/>
      <c r="D150" s="29">
        <f t="shared" si="51"/>
        <v>0</v>
      </c>
      <c r="E150" s="155"/>
      <c r="F150" s="208"/>
      <c r="G150" s="156">
        <f>E150+F150</f>
        <v>0</v>
      </c>
      <c r="H150" s="157">
        <f>[1]BYDEPT!BD150</f>
        <v>0</v>
      </c>
      <c r="I150" s="209"/>
      <c r="J150" s="157">
        <f>G150-H150</f>
        <v>0</v>
      </c>
      <c r="L150" s="157">
        <f>D150-H150</f>
        <v>0</v>
      </c>
    </row>
    <row r="151" spans="1:12" ht="15" customHeight="1" x14ac:dyDescent="0.2">
      <c r="A151" s="177" t="s">
        <v>75</v>
      </c>
      <c r="B151" s="29">
        <v>13401638</v>
      </c>
      <c r="C151" s="210"/>
      <c r="D151" s="29">
        <f t="shared" si="51"/>
        <v>13401638</v>
      </c>
      <c r="E151" s="155"/>
      <c r="F151" s="208"/>
      <c r="G151" s="156">
        <f>E151+F151</f>
        <v>0</v>
      </c>
      <c r="H151" s="157">
        <f>[1]BYDEPT!BD151</f>
        <v>11467923</v>
      </c>
      <c r="I151" s="209"/>
      <c r="J151" s="157">
        <f>G151-H151</f>
        <v>-11467923</v>
      </c>
      <c r="L151" s="157">
        <f>D151-H151</f>
        <v>1933715</v>
      </c>
    </row>
    <row r="152" spans="1:12" ht="15" customHeight="1" x14ac:dyDescent="0.2">
      <c r="A152" s="177" t="s">
        <v>76</v>
      </c>
      <c r="B152" s="155">
        <f t="shared" ref="B152:H152" si="52">SUM(B153:B154)</f>
        <v>12476469.271000002</v>
      </c>
      <c r="C152" s="213">
        <f>SUM(C153:C154)</f>
        <v>0</v>
      </c>
      <c r="D152" s="155">
        <f t="shared" si="52"/>
        <v>12476469.271000002</v>
      </c>
      <c r="E152" s="155">
        <f t="shared" si="52"/>
        <v>0</v>
      </c>
      <c r="F152" s="208">
        <f t="shared" si="52"/>
        <v>0</v>
      </c>
      <c r="G152" s="156">
        <f t="shared" si="52"/>
        <v>0</v>
      </c>
      <c r="H152" s="157">
        <f t="shared" si="52"/>
        <v>3140244</v>
      </c>
      <c r="I152" s="209"/>
      <c r="J152" s="157">
        <f>SUM(J153:J154)</f>
        <v>-3140244</v>
      </c>
      <c r="L152" s="157">
        <f>SUM(L153:L154)</f>
        <v>9336225.2710000016</v>
      </c>
    </row>
    <row r="153" spans="1:12" ht="16.5" hidden="1" customHeight="1" x14ac:dyDescent="0.2">
      <c r="A153" s="177" t="s">
        <v>62</v>
      </c>
      <c r="B153" s="29">
        <f>'[1]2016Cont.'!BI133-'[1]2016Cont.'!BE133</f>
        <v>12472469.271000002</v>
      </c>
      <c r="C153" s="210"/>
      <c r="D153" s="29">
        <f t="shared" ref="D153:D169" si="53">SUM(B153:C153)</f>
        <v>12472469.271000002</v>
      </c>
      <c r="E153" s="155"/>
      <c r="F153" s="208"/>
      <c r="G153" s="156">
        <f t="shared" ref="G153:G169" si="54">E153+F153</f>
        <v>0</v>
      </c>
      <c r="H153" s="157">
        <f>[1]BYDEPT!BD153</f>
        <v>3139244</v>
      </c>
      <c r="I153" s="209"/>
      <c r="J153" s="157">
        <f t="shared" ref="J153:J169" si="55">G153-H153</f>
        <v>-3139244</v>
      </c>
      <c r="L153" s="157">
        <f t="shared" ref="L153:L162" si="56">D153-H153</f>
        <v>9333225.2710000016</v>
      </c>
    </row>
    <row r="154" spans="1:12" ht="16.5" hidden="1" customHeight="1" x14ac:dyDescent="0.2">
      <c r="A154" s="177" t="s">
        <v>63</v>
      </c>
      <c r="B154" s="29">
        <f>'[1]2016Cont.'!BI134-'[1]2016Cont.'!BE134</f>
        <v>4000</v>
      </c>
      <c r="C154" s="210"/>
      <c r="D154" s="29">
        <f t="shared" si="53"/>
        <v>4000</v>
      </c>
      <c r="E154" s="155"/>
      <c r="F154" s="208"/>
      <c r="G154" s="156">
        <f t="shared" si="54"/>
        <v>0</v>
      </c>
      <c r="H154" s="157">
        <f>[1]BYDEPT!BD154</f>
        <v>1000</v>
      </c>
      <c r="I154" s="209"/>
      <c r="J154" s="157">
        <f>G154-H154</f>
        <v>-1000</v>
      </c>
      <c r="L154" s="157">
        <f>D154-H154</f>
        <v>3000</v>
      </c>
    </row>
    <row r="155" spans="1:12" ht="16.5" hidden="1" customHeight="1" x14ac:dyDescent="0.2">
      <c r="A155" s="177" t="s">
        <v>77</v>
      </c>
      <c r="B155" s="29"/>
      <c r="C155" s="210"/>
      <c r="D155" s="29">
        <f t="shared" si="53"/>
        <v>0</v>
      </c>
      <c r="E155" s="155"/>
      <c r="F155" s="208"/>
      <c r="G155" s="156">
        <f t="shared" si="54"/>
        <v>0</v>
      </c>
      <c r="H155" s="157">
        <f>[1]BYDEPT!BD155</f>
        <v>0</v>
      </c>
      <c r="I155" s="209"/>
      <c r="J155" s="157">
        <f t="shared" si="55"/>
        <v>0</v>
      </c>
      <c r="L155" s="157">
        <f t="shared" si="56"/>
        <v>0</v>
      </c>
    </row>
    <row r="156" spans="1:12" ht="16.5" hidden="1" customHeight="1" x14ac:dyDescent="0.2">
      <c r="A156" s="177" t="s">
        <v>78</v>
      </c>
      <c r="B156" s="29"/>
      <c r="C156" s="210"/>
      <c r="D156" s="29">
        <f t="shared" si="53"/>
        <v>0</v>
      </c>
      <c r="E156" s="155"/>
      <c r="F156" s="208"/>
      <c r="G156" s="156">
        <f t="shared" si="54"/>
        <v>0</v>
      </c>
      <c r="H156" s="157">
        <f>[1]BYDEPT!BD156</f>
        <v>0</v>
      </c>
      <c r="I156" s="209"/>
      <c r="J156" s="157">
        <f t="shared" si="55"/>
        <v>0</v>
      </c>
      <c r="L156" s="157">
        <f t="shared" si="56"/>
        <v>0</v>
      </c>
    </row>
    <row r="157" spans="1:12" ht="16.5" hidden="1" customHeight="1" x14ac:dyDescent="0.2">
      <c r="A157" s="177" t="s">
        <v>79</v>
      </c>
      <c r="B157" s="29"/>
      <c r="C157" s="210"/>
      <c r="D157" s="29">
        <f t="shared" si="53"/>
        <v>0</v>
      </c>
      <c r="E157" s="155"/>
      <c r="F157" s="208"/>
      <c r="G157" s="156">
        <f t="shared" si="54"/>
        <v>0</v>
      </c>
      <c r="H157" s="157">
        <f>[1]BYDEPT!BD157</f>
        <v>0</v>
      </c>
      <c r="I157" s="209"/>
      <c r="J157" s="157">
        <f t="shared" si="55"/>
        <v>0</v>
      </c>
      <c r="L157" s="157">
        <f t="shared" si="56"/>
        <v>0</v>
      </c>
    </row>
    <row r="158" spans="1:12" ht="16.5" hidden="1" customHeight="1" x14ac:dyDescent="0.2">
      <c r="A158" s="177" t="s">
        <v>80</v>
      </c>
      <c r="B158" s="29"/>
      <c r="C158" s="210"/>
      <c r="D158" s="29">
        <f t="shared" si="53"/>
        <v>0</v>
      </c>
      <c r="E158" s="155"/>
      <c r="F158" s="208"/>
      <c r="G158" s="156">
        <f t="shared" si="54"/>
        <v>0</v>
      </c>
      <c r="H158" s="157">
        <f>[1]BYDEPT!BD158</f>
        <v>0</v>
      </c>
      <c r="I158" s="209"/>
      <c r="J158" s="157">
        <f t="shared" si="55"/>
        <v>0</v>
      </c>
      <c r="L158" s="157">
        <f t="shared" si="56"/>
        <v>0</v>
      </c>
    </row>
    <row r="159" spans="1:12" ht="16.5" customHeight="1" x14ac:dyDescent="0.2">
      <c r="A159" s="177" t="s">
        <v>81</v>
      </c>
      <c r="B159" s="29">
        <f>'[1]2016Cont.'!BI178-'[1]2016Cont.'!BE178</f>
        <v>185000</v>
      </c>
      <c r="C159" s="210"/>
      <c r="D159" s="29">
        <f t="shared" si="53"/>
        <v>185000</v>
      </c>
      <c r="E159" s="155"/>
      <c r="F159" s="208"/>
      <c r="G159" s="156">
        <f t="shared" si="54"/>
        <v>0</v>
      </c>
      <c r="H159" s="157">
        <f>[1]BYDEPT!BD159</f>
        <v>0</v>
      </c>
      <c r="I159" s="209"/>
      <c r="J159" s="157">
        <f t="shared" si="55"/>
        <v>0</v>
      </c>
      <c r="L159" s="157">
        <f t="shared" si="56"/>
        <v>185000</v>
      </c>
    </row>
    <row r="160" spans="1:12" ht="16.5" customHeight="1" x14ac:dyDescent="0.2">
      <c r="A160" s="177" t="s">
        <v>82</v>
      </c>
      <c r="B160" s="29">
        <f>'[1]2016Cont.'!BI187-'[1]2016Cont.'!BE187</f>
        <v>249661.07199999999</v>
      </c>
      <c r="C160" s="210"/>
      <c r="D160" s="29">
        <f t="shared" si="53"/>
        <v>249661.07199999999</v>
      </c>
      <c r="E160" s="155"/>
      <c r="F160" s="208"/>
      <c r="G160" s="156">
        <f t="shared" si="54"/>
        <v>0</v>
      </c>
      <c r="H160" s="157">
        <f>[1]BYDEPT!BD160</f>
        <v>102761</v>
      </c>
      <c r="I160" s="209"/>
      <c r="J160" s="157">
        <f t="shared" si="55"/>
        <v>-102761</v>
      </c>
      <c r="L160" s="157">
        <f t="shared" si="56"/>
        <v>146900.07199999999</v>
      </c>
    </row>
    <row r="161" spans="1:12" ht="16.5" hidden="1" customHeight="1" x14ac:dyDescent="0.2">
      <c r="A161" s="177" t="s">
        <v>83</v>
      </c>
      <c r="B161" s="29"/>
      <c r="C161" s="210"/>
      <c r="D161" s="29">
        <f t="shared" si="53"/>
        <v>0</v>
      </c>
      <c r="E161" s="155"/>
      <c r="F161" s="208"/>
      <c r="G161" s="156">
        <f t="shared" si="54"/>
        <v>0</v>
      </c>
      <c r="H161" s="157">
        <f>[1]BYDEPT!BD161</f>
        <v>0</v>
      </c>
      <c r="I161" s="209"/>
      <c r="J161" s="157">
        <f t="shared" si="55"/>
        <v>0</v>
      </c>
      <c r="L161" s="157">
        <f t="shared" si="56"/>
        <v>0</v>
      </c>
    </row>
    <row r="162" spans="1:12" ht="16.5" customHeight="1" x14ac:dyDescent="0.2">
      <c r="A162" s="177" t="s">
        <v>84</v>
      </c>
      <c r="B162" s="29">
        <f>3000-3000</f>
        <v>0</v>
      </c>
      <c r="C162" s="210">
        <v>26927</v>
      </c>
      <c r="D162" s="29">
        <f t="shared" si="53"/>
        <v>26927</v>
      </c>
      <c r="E162" s="155"/>
      <c r="F162" s="208"/>
      <c r="G162" s="156">
        <f t="shared" si="54"/>
        <v>0</v>
      </c>
      <c r="H162" s="157">
        <f>[1]BYDEPT!BD162</f>
        <v>26927</v>
      </c>
      <c r="I162" s="209"/>
      <c r="J162" s="157">
        <f t="shared" si="55"/>
        <v>-26927</v>
      </c>
      <c r="L162" s="157">
        <f t="shared" si="56"/>
        <v>0</v>
      </c>
    </row>
    <row r="163" spans="1:12" ht="16.5" hidden="1" customHeight="1" x14ac:dyDescent="0.2">
      <c r="A163" s="177" t="s">
        <v>85</v>
      </c>
      <c r="B163" s="29"/>
      <c r="C163" s="29"/>
      <c r="D163" s="29">
        <f t="shared" si="53"/>
        <v>0</v>
      </c>
      <c r="E163" s="155"/>
      <c r="F163" s="208"/>
      <c r="G163" s="156">
        <f t="shared" si="54"/>
        <v>0</v>
      </c>
      <c r="H163" s="157">
        <f>[1]BYDEPT!BD163</f>
        <v>0</v>
      </c>
      <c r="I163" s="209"/>
      <c r="J163" s="157">
        <f t="shared" si="55"/>
        <v>0</v>
      </c>
      <c r="L163" s="157">
        <f t="shared" ref="L163:L169" si="57">B163-H163</f>
        <v>0</v>
      </c>
    </row>
    <row r="164" spans="1:12" ht="16.5" hidden="1" customHeight="1" x14ac:dyDescent="0.2">
      <c r="A164" s="177" t="s">
        <v>86</v>
      </c>
      <c r="B164" s="29"/>
      <c r="C164" s="29"/>
      <c r="D164" s="29">
        <f t="shared" si="53"/>
        <v>0</v>
      </c>
      <c r="E164" s="155"/>
      <c r="F164" s="208"/>
      <c r="G164" s="156">
        <f t="shared" si="54"/>
        <v>0</v>
      </c>
      <c r="H164" s="157">
        <f>[1]BYDEPT!BD164</f>
        <v>0</v>
      </c>
      <c r="I164" s="209"/>
      <c r="J164" s="157">
        <f t="shared" si="55"/>
        <v>0</v>
      </c>
      <c r="L164" s="157">
        <f t="shared" si="57"/>
        <v>0</v>
      </c>
    </row>
    <row r="165" spans="1:12" ht="16.5" hidden="1" customHeight="1" x14ac:dyDescent="0.2">
      <c r="A165" s="177" t="s">
        <v>87</v>
      </c>
      <c r="B165" s="29"/>
      <c r="C165" s="29"/>
      <c r="D165" s="29">
        <f t="shared" si="53"/>
        <v>0</v>
      </c>
      <c r="E165" s="155"/>
      <c r="F165" s="208"/>
      <c r="G165" s="156">
        <f t="shared" si="54"/>
        <v>0</v>
      </c>
      <c r="H165" s="157">
        <f>[1]BYDEPT!BD165</f>
        <v>0</v>
      </c>
      <c r="I165" s="209"/>
      <c r="J165" s="157">
        <f t="shared" si="55"/>
        <v>0</v>
      </c>
      <c r="L165" s="157">
        <f t="shared" si="57"/>
        <v>0</v>
      </c>
    </row>
    <row r="166" spans="1:12" ht="16.5" hidden="1" customHeight="1" x14ac:dyDescent="0.2">
      <c r="A166" s="177" t="s">
        <v>88</v>
      </c>
      <c r="B166" s="29"/>
      <c r="C166" s="29"/>
      <c r="D166" s="29">
        <f t="shared" si="53"/>
        <v>0</v>
      </c>
      <c r="E166" s="155"/>
      <c r="F166" s="208"/>
      <c r="G166" s="156">
        <f t="shared" si="54"/>
        <v>0</v>
      </c>
      <c r="H166" s="157">
        <f>[1]BYDEPT!BD166</f>
        <v>0</v>
      </c>
      <c r="I166" s="209"/>
      <c r="J166" s="157">
        <f t="shared" si="55"/>
        <v>0</v>
      </c>
      <c r="L166" s="157">
        <f t="shared" si="57"/>
        <v>0</v>
      </c>
    </row>
    <row r="167" spans="1:12" ht="16.5" hidden="1" customHeight="1" x14ac:dyDescent="0.2">
      <c r="A167" s="177" t="s">
        <v>89</v>
      </c>
      <c r="B167" s="29"/>
      <c r="C167" s="29"/>
      <c r="D167" s="29">
        <f t="shared" si="53"/>
        <v>0</v>
      </c>
      <c r="E167" s="155"/>
      <c r="F167" s="208"/>
      <c r="G167" s="156">
        <f t="shared" si="54"/>
        <v>0</v>
      </c>
      <c r="H167" s="157">
        <f>[1]BYDEPT!BD167</f>
        <v>0</v>
      </c>
      <c r="I167" s="209"/>
      <c r="J167" s="157">
        <f t="shared" si="55"/>
        <v>0</v>
      </c>
      <c r="L167" s="157">
        <f t="shared" si="57"/>
        <v>0</v>
      </c>
    </row>
    <row r="168" spans="1:12" ht="16.5" hidden="1" customHeight="1" x14ac:dyDescent="0.2">
      <c r="A168" s="177" t="s">
        <v>90</v>
      </c>
      <c r="B168" s="29"/>
      <c r="C168" s="29"/>
      <c r="D168" s="29">
        <f t="shared" si="53"/>
        <v>0</v>
      </c>
      <c r="E168" s="155"/>
      <c r="F168" s="208"/>
      <c r="G168" s="156">
        <f t="shared" si="54"/>
        <v>0</v>
      </c>
      <c r="H168" s="157">
        <f>[1]BYDEPT!BD168</f>
        <v>0</v>
      </c>
      <c r="I168" s="209"/>
      <c r="J168" s="157">
        <f t="shared" si="55"/>
        <v>0</v>
      </c>
      <c r="L168" s="157">
        <f t="shared" si="57"/>
        <v>0</v>
      </c>
    </row>
    <row r="169" spans="1:12" ht="16.5" hidden="1" customHeight="1" x14ac:dyDescent="0.2">
      <c r="A169" s="177" t="s">
        <v>91</v>
      </c>
      <c r="B169" s="29"/>
      <c r="C169" s="29"/>
      <c r="D169" s="29">
        <f t="shared" si="53"/>
        <v>0</v>
      </c>
      <c r="E169" s="155"/>
      <c r="F169" s="208"/>
      <c r="G169" s="156">
        <f t="shared" si="54"/>
        <v>0</v>
      </c>
      <c r="H169" s="157">
        <f>[1]BYDEPT!BD169</f>
        <v>0</v>
      </c>
      <c r="I169" s="209"/>
      <c r="J169" s="157">
        <f t="shared" si="55"/>
        <v>0</v>
      </c>
      <c r="L169" s="157">
        <f t="shared" si="57"/>
        <v>0</v>
      </c>
    </row>
    <row r="170" spans="1:12" ht="16.5" hidden="1" customHeight="1" x14ac:dyDescent="0.2">
      <c r="A170" s="177"/>
      <c r="B170" s="29"/>
      <c r="C170" s="29"/>
      <c r="D170" s="29"/>
      <c r="E170" s="155"/>
      <c r="F170" s="208"/>
      <c r="G170" s="156"/>
      <c r="H170" s="157"/>
      <c r="I170" s="209"/>
      <c r="J170" s="157"/>
      <c r="L170" s="157"/>
    </row>
    <row r="171" spans="1:12" ht="15.75" customHeight="1" x14ac:dyDescent="0.2">
      <c r="A171" s="177" t="s">
        <v>92</v>
      </c>
      <c r="B171" s="86">
        <f>SUM(B172:B175)+SUM(B178:B191)+SUM(B196:B212)</f>
        <v>62500</v>
      </c>
      <c r="C171" s="86">
        <f t="shared" ref="C171:L171" si="58">SUM(C172:C175)+SUM(C178:C191)+SUM(C196:C212)</f>
        <v>0</v>
      </c>
      <c r="D171" s="214">
        <f t="shared" si="58"/>
        <v>62500</v>
      </c>
      <c r="E171" s="159">
        <f t="shared" si="58"/>
        <v>0</v>
      </c>
      <c r="F171" s="159">
        <f t="shared" si="58"/>
        <v>0</v>
      </c>
      <c r="G171" s="160">
        <f t="shared" si="58"/>
        <v>0</v>
      </c>
      <c r="H171" s="161">
        <f t="shared" si="58"/>
        <v>10000</v>
      </c>
      <c r="I171" s="215"/>
      <c r="J171" s="161">
        <f t="shared" si="58"/>
        <v>-10000</v>
      </c>
      <c r="K171" s="131">
        <f t="shared" si="58"/>
        <v>0</v>
      </c>
      <c r="L171" s="161">
        <f t="shared" si="58"/>
        <v>52500</v>
      </c>
    </row>
    <row r="172" spans="1:12" ht="16.5" hidden="1" customHeight="1" x14ac:dyDescent="0.2">
      <c r="A172" s="177" t="s">
        <v>93</v>
      </c>
      <c r="B172" s="29"/>
      <c r="C172" s="29"/>
      <c r="D172" s="29">
        <f t="shared" ref="D172:D174" si="59">SUM(B172:C172)</f>
        <v>0</v>
      </c>
      <c r="E172" s="155"/>
      <c r="F172" s="155"/>
      <c r="G172" s="156">
        <f>E172+F172</f>
        <v>0</v>
      </c>
      <c r="H172" s="157">
        <f>[1]BYDEPT!BD172</f>
        <v>0</v>
      </c>
      <c r="I172" s="209"/>
      <c r="J172" s="157">
        <f>G172-H172</f>
        <v>0</v>
      </c>
      <c r="L172" s="157">
        <f t="shared" ref="L172:L190" si="60">B172-H172</f>
        <v>0</v>
      </c>
    </row>
    <row r="173" spans="1:12" ht="16.5" customHeight="1" x14ac:dyDescent="0.2">
      <c r="A173" s="177" t="s">
        <v>94</v>
      </c>
      <c r="B173" s="29">
        <f>'[1]2016Cont.'!BH229</f>
        <v>50000</v>
      </c>
      <c r="C173" s="29"/>
      <c r="D173" s="29">
        <f t="shared" si="59"/>
        <v>50000</v>
      </c>
      <c r="E173" s="155"/>
      <c r="F173" s="155"/>
      <c r="G173" s="156">
        <f>E173+F173</f>
        <v>0</v>
      </c>
      <c r="H173" s="157">
        <f>[1]BYDEPT!BD173</f>
        <v>0</v>
      </c>
      <c r="I173" s="209"/>
      <c r="J173" s="157"/>
      <c r="L173" s="157">
        <f t="shared" si="60"/>
        <v>50000</v>
      </c>
    </row>
    <row r="174" spans="1:12" ht="16.5" hidden="1" customHeight="1" x14ac:dyDescent="0.2">
      <c r="A174" s="177" t="s">
        <v>95</v>
      </c>
      <c r="B174" s="29"/>
      <c r="C174" s="29"/>
      <c r="D174" s="29">
        <f t="shared" si="59"/>
        <v>0</v>
      </c>
      <c r="E174" s="155"/>
      <c r="F174" s="155"/>
      <c r="G174" s="156">
        <f>E174+F174</f>
        <v>0</v>
      </c>
      <c r="H174" s="157">
        <f>[1]BYDEPT!BD174</f>
        <v>0</v>
      </c>
      <c r="I174" s="209"/>
      <c r="J174" s="157">
        <f>G174-H174</f>
        <v>0</v>
      </c>
      <c r="L174" s="157">
        <f t="shared" si="60"/>
        <v>0</v>
      </c>
    </row>
    <row r="175" spans="1:12" ht="16.5" hidden="1" customHeight="1" x14ac:dyDescent="0.2">
      <c r="A175" s="177" t="s">
        <v>96</v>
      </c>
      <c r="B175" s="29">
        <f>B176+B177</f>
        <v>0</v>
      </c>
      <c r="C175" s="29">
        <f t="shared" ref="C175:D175" si="61">C176+C177</f>
        <v>0</v>
      </c>
      <c r="D175" s="29">
        <f t="shared" si="61"/>
        <v>0</v>
      </c>
      <c r="E175" s="155">
        <f>+E176+E177</f>
        <v>0</v>
      </c>
      <c r="F175" s="155">
        <f>+F176+F177</f>
        <v>0</v>
      </c>
      <c r="G175" s="156">
        <f>SUM(G176:G177)</f>
        <v>0</v>
      </c>
      <c r="H175" s="157">
        <f>+H176+H177</f>
        <v>0</v>
      </c>
      <c r="I175" s="209"/>
      <c r="J175" s="157">
        <f>SUM(J176:J177)</f>
        <v>0</v>
      </c>
      <c r="L175" s="157">
        <f t="shared" si="60"/>
        <v>0</v>
      </c>
    </row>
    <row r="176" spans="1:12" ht="16.5" hidden="1" customHeight="1" x14ac:dyDescent="0.2">
      <c r="A176" s="177" t="s">
        <v>97</v>
      </c>
      <c r="B176" s="29"/>
      <c r="C176" s="29"/>
      <c r="D176" s="29">
        <f t="shared" ref="D176:D190" si="62">SUM(B176:C176)</f>
        <v>0</v>
      </c>
      <c r="E176" s="155"/>
      <c r="F176" s="155"/>
      <c r="G176" s="156">
        <f t="shared" ref="G176:G187" si="63">E176+F176</f>
        <v>0</v>
      </c>
      <c r="H176" s="157">
        <f>[1]BYDEPT!BD176</f>
        <v>0</v>
      </c>
      <c r="I176" s="209"/>
      <c r="J176" s="157">
        <f t="shared" ref="J176:J187" si="64">G176-H176</f>
        <v>0</v>
      </c>
      <c r="L176" s="157">
        <f t="shared" si="60"/>
        <v>0</v>
      </c>
    </row>
    <row r="177" spans="1:12" ht="16.5" hidden="1" customHeight="1" x14ac:dyDescent="0.2">
      <c r="A177" s="177" t="s">
        <v>98</v>
      </c>
      <c r="B177" s="29"/>
      <c r="C177" s="29"/>
      <c r="D177" s="29">
        <f t="shared" si="62"/>
        <v>0</v>
      </c>
      <c r="E177" s="155"/>
      <c r="F177" s="155"/>
      <c r="G177" s="156">
        <f t="shared" si="63"/>
        <v>0</v>
      </c>
      <c r="H177" s="157">
        <f>[1]BYDEPT!BD177</f>
        <v>0</v>
      </c>
      <c r="I177" s="209"/>
      <c r="J177" s="157">
        <f t="shared" si="64"/>
        <v>0</v>
      </c>
      <c r="L177" s="157">
        <f t="shared" si="60"/>
        <v>0</v>
      </c>
    </row>
    <row r="178" spans="1:12" ht="16.5" hidden="1" customHeight="1" x14ac:dyDescent="0.2">
      <c r="A178" s="177" t="s">
        <v>99</v>
      </c>
      <c r="B178" s="29"/>
      <c r="C178" s="29"/>
      <c r="D178" s="29">
        <f t="shared" si="62"/>
        <v>0</v>
      </c>
      <c r="E178" s="155"/>
      <c r="F178" s="155"/>
      <c r="G178" s="156">
        <f t="shared" si="63"/>
        <v>0</v>
      </c>
      <c r="H178" s="157">
        <f>[1]BYDEPT!BD178</f>
        <v>0</v>
      </c>
      <c r="I178" s="209"/>
      <c r="J178" s="157">
        <f t="shared" si="64"/>
        <v>0</v>
      </c>
      <c r="L178" s="157">
        <f t="shared" si="60"/>
        <v>0</v>
      </c>
    </row>
    <row r="179" spans="1:12" ht="16.5" hidden="1" customHeight="1" x14ac:dyDescent="0.2">
      <c r="A179" s="177" t="s">
        <v>100</v>
      </c>
      <c r="B179" s="29"/>
      <c r="C179" s="29"/>
      <c r="D179" s="29">
        <f t="shared" si="62"/>
        <v>0</v>
      </c>
      <c r="E179" s="155"/>
      <c r="F179" s="155"/>
      <c r="G179" s="156"/>
      <c r="H179" s="157">
        <f>[1]BYDEPT!BD179</f>
        <v>0</v>
      </c>
      <c r="I179" s="209"/>
      <c r="J179" s="157"/>
      <c r="L179" s="157"/>
    </row>
    <row r="180" spans="1:12" ht="16.5" hidden="1" customHeight="1" x14ac:dyDescent="0.2">
      <c r="A180" s="177" t="s">
        <v>101</v>
      </c>
      <c r="B180" s="29"/>
      <c r="C180" s="29"/>
      <c r="D180" s="29">
        <f t="shared" si="62"/>
        <v>0</v>
      </c>
      <c r="E180" s="155"/>
      <c r="F180" s="155"/>
      <c r="G180" s="156">
        <f t="shared" si="63"/>
        <v>0</v>
      </c>
      <c r="H180" s="157">
        <f>[1]BYDEPT!BD180</f>
        <v>0</v>
      </c>
      <c r="I180" s="209"/>
      <c r="J180" s="157">
        <f t="shared" si="64"/>
        <v>0</v>
      </c>
      <c r="L180" s="157">
        <f t="shared" si="60"/>
        <v>0</v>
      </c>
    </row>
    <row r="181" spans="1:12" ht="16.5" hidden="1" customHeight="1" x14ac:dyDescent="0.2">
      <c r="A181" s="177" t="s">
        <v>102</v>
      </c>
      <c r="B181" s="29"/>
      <c r="C181" s="29"/>
      <c r="D181" s="29">
        <f t="shared" si="62"/>
        <v>0</v>
      </c>
      <c r="E181" s="155"/>
      <c r="F181" s="155"/>
      <c r="G181" s="156">
        <f t="shared" si="63"/>
        <v>0</v>
      </c>
      <c r="H181" s="157">
        <f>[1]BYDEPT!BD181</f>
        <v>0</v>
      </c>
      <c r="I181" s="209"/>
      <c r="J181" s="157">
        <f t="shared" si="64"/>
        <v>0</v>
      </c>
      <c r="L181" s="157">
        <f t="shared" si="60"/>
        <v>0</v>
      </c>
    </row>
    <row r="182" spans="1:12" ht="16.5" hidden="1" customHeight="1" x14ac:dyDescent="0.2">
      <c r="A182" s="216" t="s">
        <v>185</v>
      </c>
      <c r="B182" s="29"/>
      <c r="C182" s="29"/>
      <c r="D182" s="29">
        <f t="shared" si="62"/>
        <v>0</v>
      </c>
      <c r="E182" s="155"/>
      <c r="F182" s="155"/>
      <c r="G182" s="156"/>
      <c r="H182" s="157">
        <f>[1]BYDEPT!BD182</f>
        <v>0</v>
      </c>
      <c r="I182" s="209"/>
      <c r="J182" s="157"/>
      <c r="L182" s="157"/>
    </row>
    <row r="183" spans="1:12" ht="16.5" hidden="1" customHeight="1" x14ac:dyDescent="0.2">
      <c r="A183" s="177" t="s">
        <v>104</v>
      </c>
      <c r="B183" s="29"/>
      <c r="C183" s="29"/>
      <c r="D183" s="29">
        <f t="shared" si="62"/>
        <v>0</v>
      </c>
      <c r="E183" s="155"/>
      <c r="F183" s="155"/>
      <c r="G183" s="156">
        <f t="shared" si="63"/>
        <v>0</v>
      </c>
      <c r="H183" s="157">
        <f>[1]BYDEPT!BD183</f>
        <v>0</v>
      </c>
      <c r="I183" s="209"/>
      <c r="J183" s="157">
        <f t="shared" si="64"/>
        <v>0</v>
      </c>
      <c r="L183" s="157">
        <f t="shared" si="60"/>
        <v>0</v>
      </c>
    </row>
    <row r="184" spans="1:12" ht="16.5" hidden="1" customHeight="1" x14ac:dyDescent="0.2">
      <c r="A184" s="177" t="s">
        <v>105</v>
      </c>
      <c r="B184" s="29"/>
      <c r="C184" s="29"/>
      <c r="D184" s="29">
        <f t="shared" si="62"/>
        <v>0</v>
      </c>
      <c r="E184" s="155"/>
      <c r="F184" s="155"/>
      <c r="G184" s="156">
        <f t="shared" si="63"/>
        <v>0</v>
      </c>
      <c r="H184" s="157">
        <f>[1]BYDEPT!BD184</f>
        <v>0</v>
      </c>
      <c r="I184" s="209"/>
      <c r="J184" s="157">
        <f t="shared" si="64"/>
        <v>0</v>
      </c>
      <c r="L184" s="157">
        <f t="shared" si="60"/>
        <v>0</v>
      </c>
    </row>
    <row r="185" spans="1:12" ht="16.5" hidden="1" customHeight="1" x14ac:dyDescent="0.2">
      <c r="A185" s="177" t="s">
        <v>106</v>
      </c>
      <c r="B185" s="29"/>
      <c r="C185" s="29"/>
      <c r="D185" s="29">
        <f t="shared" si="62"/>
        <v>0</v>
      </c>
      <c r="E185" s="155"/>
      <c r="F185" s="155"/>
      <c r="G185" s="156"/>
      <c r="H185" s="157">
        <f>[1]BYDEPT!BD185</f>
        <v>0</v>
      </c>
      <c r="I185" s="209"/>
      <c r="J185" s="157"/>
      <c r="L185" s="157">
        <f t="shared" si="60"/>
        <v>0</v>
      </c>
    </row>
    <row r="186" spans="1:12" ht="16.5" hidden="1" customHeight="1" x14ac:dyDescent="0.2">
      <c r="A186" s="177" t="s">
        <v>107</v>
      </c>
      <c r="B186" s="29"/>
      <c r="C186" s="29"/>
      <c r="D186" s="29">
        <f t="shared" si="62"/>
        <v>0</v>
      </c>
      <c r="E186" s="155"/>
      <c r="F186" s="155"/>
      <c r="G186" s="156">
        <f t="shared" si="63"/>
        <v>0</v>
      </c>
      <c r="H186" s="157">
        <f>[1]BYDEPT!BD186</f>
        <v>0</v>
      </c>
      <c r="I186" s="209"/>
      <c r="J186" s="157">
        <f t="shared" si="64"/>
        <v>0</v>
      </c>
      <c r="L186" s="157">
        <f t="shared" si="60"/>
        <v>0</v>
      </c>
    </row>
    <row r="187" spans="1:12" ht="16.5" hidden="1" customHeight="1" x14ac:dyDescent="0.2">
      <c r="A187" s="177" t="s">
        <v>108</v>
      </c>
      <c r="B187" s="29"/>
      <c r="C187" s="29"/>
      <c r="D187" s="29">
        <f t="shared" si="62"/>
        <v>0</v>
      </c>
      <c r="E187" s="155"/>
      <c r="F187" s="155"/>
      <c r="G187" s="156">
        <f t="shared" si="63"/>
        <v>0</v>
      </c>
      <c r="H187" s="157">
        <f>[1]BYDEPT!BD187</f>
        <v>0</v>
      </c>
      <c r="I187" s="209"/>
      <c r="J187" s="157">
        <f t="shared" si="64"/>
        <v>0</v>
      </c>
      <c r="L187" s="157">
        <f t="shared" si="60"/>
        <v>0</v>
      </c>
    </row>
    <row r="188" spans="1:12" ht="16.5" hidden="1" customHeight="1" x14ac:dyDescent="0.2">
      <c r="A188" s="177" t="s">
        <v>109</v>
      </c>
      <c r="B188" s="29"/>
      <c r="C188" s="29"/>
      <c r="D188" s="29">
        <f t="shared" si="62"/>
        <v>0</v>
      </c>
      <c r="E188" s="155"/>
      <c r="F188" s="155"/>
      <c r="G188" s="156"/>
      <c r="H188" s="157">
        <f>[1]BYDEPT!BD188</f>
        <v>0</v>
      </c>
      <c r="I188" s="209"/>
      <c r="J188" s="157"/>
      <c r="L188" s="157">
        <f t="shared" si="60"/>
        <v>0</v>
      </c>
    </row>
    <row r="189" spans="1:12" ht="16.5" hidden="1" customHeight="1" x14ac:dyDescent="0.2">
      <c r="A189" s="177" t="s">
        <v>110</v>
      </c>
      <c r="B189" s="29"/>
      <c r="C189" s="29"/>
      <c r="D189" s="29">
        <f t="shared" si="62"/>
        <v>0</v>
      </c>
      <c r="E189" s="155"/>
      <c r="F189" s="155"/>
      <c r="G189" s="156">
        <f>E189+F189</f>
        <v>0</v>
      </c>
      <c r="H189" s="157">
        <f>[1]BYDEPT!BD189</f>
        <v>0</v>
      </c>
      <c r="I189" s="209"/>
      <c r="J189" s="157">
        <f>G189-H189</f>
        <v>0</v>
      </c>
      <c r="L189" s="157">
        <f t="shared" si="60"/>
        <v>0</v>
      </c>
    </row>
    <row r="190" spans="1:12" ht="16.5" hidden="1" customHeight="1" x14ac:dyDescent="0.2">
      <c r="A190" s="177" t="s">
        <v>111</v>
      </c>
      <c r="B190" s="29"/>
      <c r="C190" s="29"/>
      <c r="D190" s="29">
        <f t="shared" si="62"/>
        <v>0</v>
      </c>
      <c r="E190" s="155"/>
      <c r="F190" s="155"/>
      <c r="G190" s="156">
        <f>E190+F190</f>
        <v>0</v>
      </c>
      <c r="H190" s="157">
        <f>[1]BYDEPT!BD190</f>
        <v>0</v>
      </c>
      <c r="I190" s="209"/>
      <c r="J190" s="157">
        <f>G190-H190</f>
        <v>0</v>
      </c>
      <c r="L190" s="157">
        <f t="shared" si="60"/>
        <v>0</v>
      </c>
    </row>
    <row r="191" spans="1:12" ht="16.5" customHeight="1" x14ac:dyDescent="0.2">
      <c r="A191" s="177" t="s">
        <v>112</v>
      </c>
      <c r="B191" s="86">
        <f t="shared" ref="B191:H191" si="65">SUM(B192:B195)</f>
        <v>7000</v>
      </c>
      <c r="C191" s="86">
        <f t="shared" si="65"/>
        <v>0</v>
      </c>
      <c r="D191" s="214">
        <f t="shared" si="65"/>
        <v>7000</v>
      </c>
      <c r="E191" s="159">
        <f t="shared" si="65"/>
        <v>0</v>
      </c>
      <c r="F191" s="159">
        <f t="shared" si="65"/>
        <v>0</v>
      </c>
      <c r="G191" s="160">
        <f t="shared" si="65"/>
        <v>0</v>
      </c>
      <c r="H191" s="161">
        <f t="shared" si="65"/>
        <v>7000</v>
      </c>
      <c r="I191" s="215"/>
      <c r="J191" s="161">
        <f>SUM(J192:J195)</f>
        <v>-7000</v>
      </c>
      <c r="L191" s="161">
        <f>SUM(L192:L195)</f>
        <v>0</v>
      </c>
    </row>
    <row r="192" spans="1:12" ht="16.5" customHeight="1" x14ac:dyDescent="0.2">
      <c r="A192" s="177" t="s">
        <v>186</v>
      </c>
      <c r="B192" s="29">
        <f>'[1]2016Cont.'!BI247-'[1]2016Cont.'!BE247</f>
        <v>7000</v>
      </c>
      <c r="C192" s="29"/>
      <c r="D192" s="29">
        <f t="shared" ref="D192:D211" si="66">SUM(B192:C192)</f>
        <v>7000</v>
      </c>
      <c r="E192" s="155"/>
      <c r="F192" s="155"/>
      <c r="G192" s="156">
        <f t="shared" ref="G192:G211" si="67">E192+F192</f>
        <v>0</v>
      </c>
      <c r="H192" s="157">
        <f>[1]BYDEPT!BD192</f>
        <v>7000</v>
      </c>
      <c r="I192" s="209"/>
      <c r="J192" s="157">
        <f t="shared" ref="J192:J214" si="68">G192-H192</f>
        <v>-7000</v>
      </c>
      <c r="L192" s="157">
        <f t="shared" ref="L192:L211" si="69">B192-H192</f>
        <v>0</v>
      </c>
    </row>
    <row r="193" spans="1:12" ht="16.5" hidden="1" customHeight="1" x14ac:dyDescent="0.2">
      <c r="A193" s="177" t="s">
        <v>114</v>
      </c>
      <c r="B193" s="29"/>
      <c r="C193" s="29"/>
      <c r="D193" s="29">
        <f t="shared" si="66"/>
        <v>0</v>
      </c>
      <c r="E193" s="155"/>
      <c r="F193" s="155"/>
      <c r="G193" s="156">
        <f t="shared" si="67"/>
        <v>0</v>
      </c>
      <c r="H193" s="157">
        <f>[1]BYDEPT!BD193</f>
        <v>0</v>
      </c>
      <c r="I193" s="209"/>
      <c r="J193" s="157">
        <f t="shared" si="68"/>
        <v>0</v>
      </c>
      <c r="L193" s="157">
        <f t="shared" si="69"/>
        <v>0</v>
      </c>
    </row>
    <row r="194" spans="1:12" ht="16.5" hidden="1" customHeight="1" x14ac:dyDescent="0.2">
      <c r="A194" s="177" t="s">
        <v>115</v>
      </c>
      <c r="B194" s="29"/>
      <c r="C194" s="29"/>
      <c r="D194" s="29">
        <f t="shared" si="66"/>
        <v>0</v>
      </c>
      <c r="E194" s="155"/>
      <c r="F194" s="155"/>
      <c r="G194" s="156">
        <f t="shared" si="67"/>
        <v>0</v>
      </c>
      <c r="H194" s="157">
        <f>[1]BYDEPT!BD194</f>
        <v>0</v>
      </c>
      <c r="I194" s="209"/>
      <c r="J194" s="157">
        <f t="shared" si="68"/>
        <v>0</v>
      </c>
      <c r="L194" s="157">
        <f t="shared" si="69"/>
        <v>0</v>
      </c>
    </row>
    <row r="195" spans="1:12" ht="16.5" hidden="1" customHeight="1" x14ac:dyDescent="0.2">
      <c r="A195" s="177" t="s">
        <v>116</v>
      </c>
      <c r="B195" s="29"/>
      <c r="C195" s="29"/>
      <c r="D195" s="29">
        <f t="shared" si="66"/>
        <v>0</v>
      </c>
      <c r="E195" s="155"/>
      <c r="F195" s="155"/>
      <c r="G195" s="156">
        <f t="shared" si="67"/>
        <v>0</v>
      </c>
      <c r="H195" s="157">
        <f>[1]BYDEPT!BD195</f>
        <v>0</v>
      </c>
      <c r="I195" s="209"/>
      <c r="J195" s="157">
        <f t="shared" si="68"/>
        <v>0</v>
      </c>
      <c r="L195" s="157">
        <f t="shared" si="69"/>
        <v>0</v>
      </c>
    </row>
    <row r="196" spans="1:12" ht="16.5" hidden="1" customHeight="1" x14ac:dyDescent="0.2">
      <c r="A196" s="177" t="s">
        <v>117</v>
      </c>
      <c r="B196" s="29"/>
      <c r="C196" s="29"/>
      <c r="D196" s="29">
        <f t="shared" si="66"/>
        <v>0</v>
      </c>
      <c r="E196" s="155"/>
      <c r="F196" s="155"/>
      <c r="G196" s="156">
        <f>E196+F196</f>
        <v>0</v>
      </c>
      <c r="H196" s="157">
        <f>[1]BYDEPT!BD196</f>
        <v>0</v>
      </c>
      <c r="I196" s="209"/>
      <c r="J196" s="157">
        <f>G196-H196</f>
        <v>0</v>
      </c>
      <c r="L196" s="157">
        <f t="shared" si="69"/>
        <v>0</v>
      </c>
    </row>
    <row r="197" spans="1:12" ht="16.5" customHeight="1" x14ac:dyDescent="0.2">
      <c r="A197" s="177" t="s">
        <v>118</v>
      </c>
      <c r="B197" s="29">
        <f>'[1]2016Cont.'!BI252-'[1]2016Cont.'!BE252</f>
        <v>2500</v>
      </c>
      <c r="C197" s="29"/>
      <c r="D197" s="29">
        <f t="shared" si="66"/>
        <v>2500</v>
      </c>
      <c r="E197" s="155"/>
      <c r="F197" s="155"/>
      <c r="G197" s="156">
        <f t="shared" si="67"/>
        <v>0</v>
      </c>
      <c r="H197" s="157">
        <f>[1]BYDEPT!BD197</f>
        <v>0</v>
      </c>
      <c r="I197" s="209"/>
      <c r="J197" s="157">
        <f t="shared" si="68"/>
        <v>0</v>
      </c>
      <c r="L197" s="157">
        <f t="shared" si="69"/>
        <v>2500</v>
      </c>
    </row>
    <row r="198" spans="1:12" ht="16.5" hidden="1" customHeight="1" x14ac:dyDescent="0.2">
      <c r="A198" s="177" t="s">
        <v>119</v>
      </c>
      <c r="B198" s="29"/>
      <c r="C198" s="29"/>
      <c r="D198" s="29">
        <f t="shared" si="66"/>
        <v>0</v>
      </c>
      <c r="E198" s="155"/>
      <c r="F198" s="155"/>
      <c r="G198" s="156">
        <f t="shared" si="67"/>
        <v>0</v>
      </c>
      <c r="H198" s="157">
        <f>[1]BYDEPT!BD198</f>
        <v>0</v>
      </c>
      <c r="I198" s="209"/>
      <c r="J198" s="157">
        <f t="shared" si="68"/>
        <v>0</v>
      </c>
      <c r="L198" s="157">
        <f t="shared" si="69"/>
        <v>0</v>
      </c>
    </row>
    <row r="199" spans="1:12" ht="16.5" hidden="1" customHeight="1" x14ac:dyDescent="0.2">
      <c r="A199" s="177" t="s">
        <v>120</v>
      </c>
      <c r="B199" s="29"/>
      <c r="C199" s="29"/>
      <c r="D199" s="29">
        <f t="shared" si="66"/>
        <v>0</v>
      </c>
      <c r="E199" s="155"/>
      <c r="F199" s="155"/>
      <c r="G199" s="156">
        <f t="shared" si="67"/>
        <v>0</v>
      </c>
      <c r="H199" s="157">
        <f>[1]BYDEPT!BD199</f>
        <v>0</v>
      </c>
      <c r="I199" s="209"/>
      <c r="J199" s="157">
        <f t="shared" si="68"/>
        <v>0</v>
      </c>
      <c r="L199" s="157">
        <f t="shared" si="69"/>
        <v>0</v>
      </c>
    </row>
    <row r="200" spans="1:12" ht="16.5" hidden="1" customHeight="1" x14ac:dyDescent="0.2">
      <c r="A200" s="177" t="s">
        <v>121</v>
      </c>
      <c r="B200" s="29"/>
      <c r="C200" s="29"/>
      <c r="D200" s="29">
        <f t="shared" si="66"/>
        <v>0</v>
      </c>
      <c r="E200" s="155"/>
      <c r="F200" s="155"/>
      <c r="G200" s="156"/>
      <c r="H200" s="157">
        <f>[1]BYDEPT!BD200</f>
        <v>0</v>
      </c>
      <c r="I200" s="209"/>
      <c r="J200" s="157"/>
      <c r="L200" s="157">
        <f t="shared" si="69"/>
        <v>0</v>
      </c>
    </row>
    <row r="201" spans="1:12" ht="16.5" hidden="1" customHeight="1" x14ac:dyDescent="0.2">
      <c r="A201" s="177" t="s">
        <v>122</v>
      </c>
      <c r="B201" s="29"/>
      <c r="C201" s="29"/>
      <c r="D201" s="29">
        <f t="shared" si="66"/>
        <v>0</v>
      </c>
      <c r="E201" s="155"/>
      <c r="F201" s="155"/>
      <c r="G201" s="156"/>
      <c r="H201" s="157">
        <f>[1]BYDEPT!BD201</f>
        <v>0</v>
      </c>
      <c r="I201" s="209"/>
      <c r="J201" s="157">
        <f>G201-H201</f>
        <v>0</v>
      </c>
      <c r="L201" s="157">
        <f t="shared" si="69"/>
        <v>0</v>
      </c>
    </row>
    <row r="202" spans="1:12" ht="16.5" hidden="1" customHeight="1" x14ac:dyDescent="0.2">
      <c r="A202" s="177" t="s">
        <v>123</v>
      </c>
      <c r="B202" s="29"/>
      <c r="C202" s="29"/>
      <c r="D202" s="29">
        <f t="shared" si="66"/>
        <v>0</v>
      </c>
      <c r="E202" s="155"/>
      <c r="F202" s="155"/>
      <c r="G202" s="156">
        <f t="shared" si="67"/>
        <v>0</v>
      </c>
      <c r="H202" s="157">
        <f>[1]BYDEPT!BD202</f>
        <v>0</v>
      </c>
      <c r="I202" s="209"/>
      <c r="J202" s="157">
        <f t="shared" si="68"/>
        <v>0</v>
      </c>
      <c r="L202" s="157">
        <f t="shared" si="69"/>
        <v>0</v>
      </c>
    </row>
    <row r="203" spans="1:12" ht="16.5" hidden="1" customHeight="1" x14ac:dyDescent="0.2">
      <c r="A203" s="216" t="s">
        <v>125</v>
      </c>
      <c r="B203" s="29"/>
      <c r="C203" s="29"/>
      <c r="D203" s="29">
        <f t="shared" si="66"/>
        <v>0</v>
      </c>
      <c r="E203" s="155"/>
      <c r="F203" s="155"/>
      <c r="G203" s="156">
        <f t="shared" si="67"/>
        <v>0</v>
      </c>
      <c r="H203" s="157">
        <f>[1]BYDEPT!BD203</f>
        <v>0</v>
      </c>
      <c r="I203" s="209"/>
      <c r="J203" s="157">
        <f t="shared" si="68"/>
        <v>0</v>
      </c>
      <c r="L203" s="157">
        <f t="shared" si="69"/>
        <v>0</v>
      </c>
    </row>
    <row r="204" spans="1:12" ht="16.5" hidden="1" customHeight="1" x14ac:dyDescent="0.2">
      <c r="A204" s="216" t="s">
        <v>127</v>
      </c>
      <c r="B204" s="29"/>
      <c r="C204" s="29"/>
      <c r="D204" s="29">
        <f t="shared" si="66"/>
        <v>0</v>
      </c>
      <c r="E204" s="155"/>
      <c r="F204" s="155"/>
      <c r="G204" s="156">
        <f t="shared" si="67"/>
        <v>0</v>
      </c>
      <c r="H204" s="157">
        <f>[1]BYDEPT!BD204</f>
        <v>0</v>
      </c>
      <c r="I204" s="209"/>
      <c r="J204" s="157">
        <f t="shared" si="68"/>
        <v>0</v>
      </c>
      <c r="L204" s="157">
        <f t="shared" si="69"/>
        <v>0</v>
      </c>
    </row>
    <row r="205" spans="1:12" ht="16.5" hidden="1" customHeight="1" x14ac:dyDescent="0.2">
      <c r="A205" s="216" t="s">
        <v>129</v>
      </c>
      <c r="B205" s="29"/>
      <c r="C205" s="29"/>
      <c r="D205" s="29">
        <f t="shared" si="66"/>
        <v>0</v>
      </c>
      <c r="E205" s="155"/>
      <c r="F205" s="155"/>
      <c r="G205" s="156">
        <f t="shared" si="67"/>
        <v>0</v>
      </c>
      <c r="H205" s="157">
        <f>[1]BYDEPT!BD205</f>
        <v>0</v>
      </c>
      <c r="I205" s="209"/>
      <c r="J205" s="157">
        <f t="shared" si="68"/>
        <v>0</v>
      </c>
      <c r="L205" s="157">
        <f t="shared" si="69"/>
        <v>0</v>
      </c>
    </row>
    <row r="206" spans="1:12" ht="16.5" hidden="1" customHeight="1" x14ac:dyDescent="0.2">
      <c r="A206" s="216" t="s">
        <v>131</v>
      </c>
      <c r="B206" s="29"/>
      <c r="C206" s="29"/>
      <c r="D206" s="29">
        <f t="shared" si="66"/>
        <v>0</v>
      </c>
      <c r="E206" s="155"/>
      <c r="F206" s="155"/>
      <c r="G206" s="156"/>
      <c r="H206" s="157">
        <f>[1]BYDEPT!BD206</f>
        <v>0</v>
      </c>
      <c r="I206" s="209"/>
      <c r="J206" s="157"/>
      <c r="L206" s="157">
        <f t="shared" si="69"/>
        <v>0</v>
      </c>
    </row>
    <row r="207" spans="1:12" ht="16.5" hidden="1" customHeight="1" x14ac:dyDescent="0.2">
      <c r="A207" s="216" t="s">
        <v>133</v>
      </c>
      <c r="B207" s="29"/>
      <c r="C207" s="29"/>
      <c r="D207" s="29">
        <f t="shared" si="66"/>
        <v>0</v>
      </c>
      <c r="E207" s="155"/>
      <c r="F207" s="155"/>
      <c r="G207" s="156">
        <f t="shared" si="67"/>
        <v>0</v>
      </c>
      <c r="H207" s="157">
        <f>[1]BYDEPT!BD207</f>
        <v>0</v>
      </c>
      <c r="I207" s="209"/>
      <c r="J207" s="157">
        <f t="shared" si="68"/>
        <v>0</v>
      </c>
      <c r="L207" s="157">
        <f t="shared" si="69"/>
        <v>0</v>
      </c>
    </row>
    <row r="208" spans="1:12" ht="16.5" hidden="1" customHeight="1" x14ac:dyDescent="0.2">
      <c r="A208" s="216" t="s">
        <v>135</v>
      </c>
      <c r="B208" s="29"/>
      <c r="C208" s="29"/>
      <c r="D208" s="29">
        <f t="shared" si="66"/>
        <v>0</v>
      </c>
      <c r="E208" s="155"/>
      <c r="F208" s="155"/>
      <c r="G208" s="156">
        <f t="shared" si="67"/>
        <v>0</v>
      </c>
      <c r="H208" s="157">
        <f>[1]BYDEPT!BD208</f>
        <v>0</v>
      </c>
      <c r="I208" s="209"/>
      <c r="J208" s="157">
        <f t="shared" si="68"/>
        <v>0</v>
      </c>
      <c r="L208" s="157">
        <f t="shared" si="69"/>
        <v>0</v>
      </c>
    </row>
    <row r="209" spans="1:12" ht="16.5" hidden="1" customHeight="1" x14ac:dyDescent="0.2">
      <c r="A209" s="216" t="s">
        <v>137</v>
      </c>
      <c r="B209" s="29"/>
      <c r="C209" s="29"/>
      <c r="D209" s="29">
        <f t="shared" si="66"/>
        <v>0</v>
      </c>
      <c r="E209" s="155"/>
      <c r="F209" s="155"/>
      <c r="G209" s="156">
        <f t="shared" si="67"/>
        <v>0</v>
      </c>
      <c r="H209" s="157">
        <f>[1]BYDEPT!BD209</f>
        <v>0</v>
      </c>
      <c r="I209" s="209"/>
      <c r="J209" s="157">
        <f t="shared" si="68"/>
        <v>0</v>
      </c>
      <c r="L209" s="157">
        <f t="shared" si="69"/>
        <v>0</v>
      </c>
    </row>
    <row r="210" spans="1:12" ht="16.5" hidden="1" customHeight="1" x14ac:dyDescent="0.2">
      <c r="A210" s="216" t="s">
        <v>139</v>
      </c>
      <c r="B210" s="29"/>
      <c r="C210" s="29"/>
      <c r="D210" s="29">
        <f t="shared" si="66"/>
        <v>0</v>
      </c>
      <c r="E210" s="155"/>
      <c r="F210" s="155"/>
      <c r="G210" s="156">
        <f t="shared" si="67"/>
        <v>0</v>
      </c>
      <c r="H210" s="157">
        <f>[1]BYDEPT!BD210</f>
        <v>0</v>
      </c>
      <c r="I210" s="209"/>
      <c r="J210" s="157">
        <f t="shared" si="68"/>
        <v>0</v>
      </c>
      <c r="L210" s="157">
        <f t="shared" si="69"/>
        <v>0</v>
      </c>
    </row>
    <row r="211" spans="1:12" ht="16.5" hidden="1" customHeight="1" x14ac:dyDescent="0.2">
      <c r="A211" s="216" t="s">
        <v>141</v>
      </c>
      <c r="B211" s="29"/>
      <c r="C211" s="29"/>
      <c r="D211" s="29">
        <f t="shared" si="66"/>
        <v>0</v>
      </c>
      <c r="E211" s="155"/>
      <c r="F211" s="155"/>
      <c r="G211" s="156">
        <f t="shared" si="67"/>
        <v>0</v>
      </c>
      <c r="H211" s="157">
        <f>[1]BYDEPT!BD211</f>
        <v>0</v>
      </c>
      <c r="I211" s="209"/>
      <c r="J211" s="157">
        <f t="shared" si="68"/>
        <v>0</v>
      </c>
      <c r="L211" s="157">
        <f t="shared" si="69"/>
        <v>0</v>
      </c>
    </row>
    <row r="212" spans="1:12" ht="16.5" customHeight="1" x14ac:dyDescent="0.2">
      <c r="A212" s="177" t="s">
        <v>187</v>
      </c>
      <c r="B212" s="29">
        <f>B213+B214</f>
        <v>3000</v>
      </c>
      <c r="C212" s="29">
        <f t="shared" ref="C212:L212" si="70">C213+C214</f>
        <v>0</v>
      </c>
      <c r="D212" s="29">
        <f t="shared" si="70"/>
        <v>3000</v>
      </c>
      <c r="E212" s="155">
        <f t="shared" si="70"/>
        <v>0</v>
      </c>
      <c r="F212" s="208">
        <f t="shared" si="70"/>
        <v>0</v>
      </c>
      <c r="G212" s="156">
        <f t="shared" si="70"/>
        <v>0</v>
      </c>
      <c r="H212" s="157">
        <f t="shared" si="70"/>
        <v>3000</v>
      </c>
      <c r="I212" s="209"/>
      <c r="J212" s="157">
        <f t="shared" si="70"/>
        <v>-3000</v>
      </c>
      <c r="K212" s="131">
        <f t="shared" si="70"/>
        <v>0</v>
      </c>
      <c r="L212" s="157">
        <f t="shared" si="70"/>
        <v>0</v>
      </c>
    </row>
    <row r="213" spans="1:12" ht="16.5" hidden="1" customHeight="1" x14ac:dyDescent="0.2">
      <c r="A213" s="177" t="s">
        <v>144</v>
      </c>
      <c r="B213" s="29">
        <f>'[1]2016Cont.'!BF115</f>
        <v>3000</v>
      </c>
      <c r="C213" s="29"/>
      <c r="D213" s="29">
        <f t="shared" ref="D213:D214" si="71">SUM(B213:C213)</f>
        <v>3000</v>
      </c>
      <c r="E213" s="155"/>
      <c r="F213" s="208"/>
      <c r="G213" s="156"/>
      <c r="H213" s="157">
        <f>[1]BYDEPT!BD213</f>
        <v>3000</v>
      </c>
      <c r="I213" s="209"/>
      <c r="J213" s="157">
        <f t="shared" si="68"/>
        <v>-3000</v>
      </c>
      <c r="L213" s="157"/>
    </row>
    <row r="214" spans="1:12" ht="16.5" hidden="1" customHeight="1" x14ac:dyDescent="0.2">
      <c r="A214" s="177" t="s">
        <v>145</v>
      </c>
      <c r="B214" s="29"/>
      <c r="C214" s="29"/>
      <c r="D214" s="29">
        <f t="shared" si="71"/>
        <v>0</v>
      </c>
      <c r="E214" s="155"/>
      <c r="F214" s="208"/>
      <c r="G214" s="156"/>
      <c r="H214" s="157">
        <f>[1]BYDEPT!BD214</f>
        <v>0</v>
      </c>
      <c r="I214" s="209"/>
      <c r="J214" s="157">
        <f t="shared" si="68"/>
        <v>0</v>
      </c>
      <c r="L214" s="157"/>
    </row>
    <row r="215" spans="1:12" ht="15" customHeight="1" x14ac:dyDescent="0.2">
      <c r="A215" s="177"/>
      <c r="B215" s="29"/>
      <c r="C215" s="29"/>
      <c r="D215" s="29"/>
      <c r="E215" s="155"/>
      <c r="F215" s="208"/>
      <c r="G215" s="156"/>
      <c r="H215" s="157"/>
      <c r="I215" s="209"/>
      <c r="J215" s="157"/>
      <c r="L215" s="157"/>
    </row>
    <row r="216" spans="1:12" ht="16.5" customHeight="1" x14ac:dyDescent="0.2">
      <c r="A216" s="217" t="s">
        <v>188</v>
      </c>
      <c r="B216" s="166">
        <f t="shared" ref="B216:H216" si="72">B217+B218+SUM(B225:B228)</f>
        <v>78491300</v>
      </c>
      <c r="C216" s="166">
        <f t="shared" si="72"/>
        <v>0</v>
      </c>
      <c r="D216" s="166">
        <f t="shared" si="72"/>
        <v>78491300</v>
      </c>
      <c r="E216" s="166">
        <f t="shared" si="72"/>
        <v>0</v>
      </c>
      <c r="F216" s="167">
        <f t="shared" si="72"/>
        <v>0</v>
      </c>
      <c r="G216" s="168">
        <f t="shared" si="72"/>
        <v>0</v>
      </c>
      <c r="H216" s="169">
        <f t="shared" si="72"/>
        <v>22079378</v>
      </c>
      <c r="I216" s="218"/>
      <c r="J216" s="169">
        <f>J217+J218+SUM(J225:J228)</f>
        <v>-22079378</v>
      </c>
      <c r="L216" s="169">
        <f>L217+L218+SUM(L225:L228)</f>
        <v>56411922</v>
      </c>
    </row>
    <row r="217" spans="1:12" ht="16.5" customHeight="1" x14ac:dyDescent="0.2">
      <c r="A217" s="216" t="s">
        <v>149</v>
      </c>
      <c r="B217" s="29">
        <v>21312098</v>
      </c>
      <c r="C217" s="29"/>
      <c r="D217" s="29">
        <f>C217+B217</f>
        <v>21312098</v>
      </c>
      <c r="E217" s="155"/>
      <c r="F217" s="208"/>
      <c r="G217" s="156">
        <f>E217+F217</f>
        <v>0</v>
      </c>
      <c r="H217" s="157">
        <f>[1]BYDEPT!BD217</f>
        <v>7549444</v>
      </c>
      <c r="I217" s="209"/>
      <c r="J217" s="157">
        <f>G217-H217</f>
        <v>-7549444</v>
      </c>
      <c r="L217" s="157">
        <f>D217-H217</f>
        <v>13762654</v>
      </c>
    </row>
    <row r="218" spans="1:12" ht="16.5" customHeight="1" x14ac:dyDescent="0.2">
      <c r="A218" s="216" t="s">
        <v>151</v>
      </c>
      <c r="B218" s="159">
        <f>SUM(B219:B223)</f>
        <v>32102133</v>
      </c>
      <c r="C218" s="159">
        <f>SUM(C219:C223)</f>
        <v>0</v>
      </c>
      <c r="D218" s="159">
        <f>SUM(D219:D223)</f>
        <v>32102133</v>
      </c>
      <c r="E218" s="159">
        <f>SUM(E219:E222)</f>
        <v>0</v>
      </c>
      <c r="F218" s="219">
        <f>SUM(F219:F222)</f>
        <v>0</v>
      </c>
      <c r="G218" s="160">
        <f>SUM(G219:G222)</f>
        <v>0</v>
      </c>
      <c r="H218" s="161">
        <f>SUM(H219:H223)</f>
        <v>518489</v>
      </c>
      <c r="I218" s="215"/>
      <c r="J218" s="161">
        <f>SUM(J219:J222)</f>
        <v>-518489</v>
      </c>
      <c r="L218" s="161">
        <f>SUM(L219:L223)</f>
        <v>31583644</v>
      </c>
    </row>
    <row r="219" spans="1:12" ht="16.5" hidden="1" customHeight="1" x14ac:dyDescent="0.2">
      <c r="A219" s="216" t="s">
        <v>153</v>
      </c>
      <c r="B219" s="29">
        <f>'[1]2016SPFs'!P274</f>
        <v>0</v>
      </c>
      <c r="C219" s="220"/>
      <c r="D219" s="55">
        <f t="shared" ref="D219:D223" si="73">C219+B219</f>
        <v>0</v>
      </c>
      <c r="E219" s="155"/>
      <c r="F219" s="208"/>
      <c r="G219" s="156">
        <f t="shared" ref="G219:G228" si="74">E219+F219</f>
        <v>0</v>
      </c>
      <c r="H219" s="157">
        <f>[1]BYDEPT!BD219</f>
        <v>0</v>
      </c>
      <c r="I219" s="209"/>
      <c r="J219" s="157">
        <f>G219-H219</f>
        <v>0</v>
      </c>
      <c r="L219" s="157">
        <f>D219-H219</f>
        <v>0</v>
      </c>
    </row>
    <row r="220" spans="1:12" ht="16.5" customHeight="1" x14ac:dyDescent="0.2">
      <c r="A220" s="216" t="s">
        <v>155</v>
      </c>
      <c r="B220" s="29">
        <v>31417105</v>
      </c>
      <c r="C220" s="85"/>
      <c r="D220" s="55">
        <f t="shared" si="73"/>
        <v>31417105</v>
      </c>
      <c r="E220" s="155"/>
      <c r="F220" s="208"/>
      <c r="G220" s="156">
        <f t="shared" si="74"/>
        <v>0</v>
      </c>
      <c r="H220" s="157">
        <f>[1]BYDEPT!BD220</f>
        <v>72241</v>
      </c>
      <c r="I220" s="209"/>
      <c r="J220" s="157">
        <f>G220-H220</f>
        <v>-72241</v>
      </c>
      <c r="L220" s="157">
        <f>D220-H220</f>
        <v>31344864</v>
      </c>
    </row>
    <row r="221" spans="1:12" ht="16.5" customHeight="1" x14ac:dyDescent="0.2">
      <c r="A221" s="221" t="s">
        <v>157</v>
      </c>
      <c r="B221" s="105">
        <f>'[1]2016SPFs'!P275</f>
        <v>12280</v>
      </c>
      <c r="C221" s="49"/>
      <c r="D221" s="105">
        <f t="shared" si="73"/>
        <v>12280</v>
      </c>
      <c r="E221" s="155"/>
      <c r="F221" s="208"/>
      <c r="G221" s="156">
        <f t="shared" si="74"/>
        <v>0</v>
      </c>
      <c r="H221" s="157">
        <f>[1]BYDEPT!BD221</f>
        <v>0</v>
      </c>
      <c r="I221" s="209"/>
      <c r="J221" s="157">
        <f>G221-H221</f>
        <v>0</v>
      </c>
      <c r="L221" s="157">
        <f>D221-H221</f>
        <v>12280</v>
      </c>
    </row>
    <row r="222" spans="1:12" ht="16.5" customHeight="1" x14ac:dyDescent="0.2">
      <c r="A222" s="216" t="s">
        <v>159</v>
      </c>
      <c r="B222" s="29">
        <v>472748</v>
      </c>
      <c r="C222" s="85"/>
      <c r="D222" s="55">
        <f t="shared" si="73"/>
        <v>472748</v>
      </c>
      <c r="E222" s="155"/>
      <c r="F222" s="208"/>
      <c r="G222" s="156">
        <f t="shared" si="74"/>
        <v>0</v>
      </c>
      <c r="H222" s="157">
        <f>[1]BYDEPT!BD222</f>
        <v>446248</v>
      </c>
      <c r="I222" s="209"/>
      <c r="J222" s="157">
        <f>G222-H222</f>
        <v>-446248</v>
      </c>
      <c r="L222" s="157">
        <f>D222-H222</f>
        <v>26500</v>
      </c>
    </row>
    <row r="223" spans="1:12" ht="16.5" customHeight="1" x14ac:dyDescent="0.2">
      <c r="A223" s="216" t="s">
        <v>161</v>
      </c>
      <c r="B223" s="29">
        <f>'[1]2016SPFs'!P277</f>
        <v>200000</v>
      </c>
      <c r="C223" s="85"/>
      <c r="D223" s="55">
        <f t="shared" si="73"/>
        <v>200000</v>
      </c>
      <c r="E223" s="155"/>
      <c r="F223" s="208"/>
      <c r="G223" s="156">
        <f t="shared" si="74"/>
        <v>0</v>
      </c>
      <c r="H223" s="157">
        <f>[1]BYDEPT!BD223</f>
        <v>0</v>
      </c>
      <c r="I223" s="209"/>
      <c r="J223" s="157">
        <f>G223-H223</f>
        <v>0</v>
      </c>
      <c r="L223" s="157">
        <f>D223-H223</f>
        <v>200000</v>
      </c>
    </row>
    <row r="224" spans="1:12" ht="14.25" hidden="1" customHeight="1" x14ac:dyDescent="0.2">
      <c r="A224" s="177"/>
      <c r="B224" s="29"/>
      <c r="C224" s="85"/>
      <c r="D224" s="55"/>
      <c r="E224" s="85"/>
      <c r="F224" s="188"/>
      <c r="G224" s="156">
        <f t="shared" si="74"/>
        <v>0</v>
      </c>
      <c r="H224" s="175"/>
      <c r="I224" s="222"/>
      <c r="J224" s="175"/>
      <c r="L224" s="157"/>
    </row>
    <row r="225" spans="1:12" ht="18" customHeight="1" x14ac:dyDescent="0.2">
      <c r="A225" s="177" t="s">
        <v>163</v>
      </c>
      <c r="B225" s="29">
        <v>813875</v>
      </c>
      <c r="C225" s="85"/>
      <c r="D225" s="55">
        <f t="shared" ref="D225:D227" si="75">C225+B225</f>
        <v>813875</v>
      </c>
      <c r="E225" s="155"/>
      <c r="F225" s="208"/>
      <c r="G225" s="156">
        <f t="shared" si="74"/>
        <v>0</v>
      </c>
      <c r="H225" s="157">
        <f>[1]BYDEPT!BD225</f>
        <v>624875</v>
      </c>
      <c r="I225" s="209"/>
      <c r="J225" s="157">
        <f>G225-H225</f>
        <v>-624875</v>
      </c>
      <c r="L225" s="157">
        <f t="shared" ref="L225:L228" si="76">D225-H225</f>
        <v>189000</v>
      </c>
    </row>
    <row r="226" spans="1:12" ht="16.5" customHeight="1" x14ac:dyDescent="0.2">
      <c r="A226" s="177" t="s">
        <v>165</v>
      </c>
      <c r="B226" s="29">
        <f>'[1]2016SPFs'!M284</f>
        <v>200000</v>
      </c>
      <c r="C226" s="85"/>
      <c r="D226" s="55">
        <f t="shared" si="75"/>
        <v>200000</v>
      </c>
      <c r="E226" s="155"/>
      <c r="F226" s="208"/>
      <c r="G226" s="156">
        <f t="shared" si="74"/>
        <v>0</v>
      </c>
      <c r="H226" s="157">
        <f>[1]BYDEPT!BD226</f>
        <v>0</v>
      </c>
      <c r="I226" s="209"/>
      <c r="J226" s="157">
        <f t="shared" ref="J226:J228" si="77">G226-H226</f>
        <v>0</v>
      </c>
      <c r="L226" s="157">
        <f t="shared" si="76"/>
        <v>200000</v>
      </c>
    </row>
    <row r="227" spans="1:12" ht="16.5" customHeight="1" x14ac:dyDescent="0.2">
      <c r="A227" s="177" t="s">
        <v>167</v>
      </c>
      <c r="B227" s="29">
        <v>24063194</v>
      </c>
      <c r="C227" s="223"/>
      <c r="D227" s="55">
        <f t="shared" si="75"/>
        <v>24063194</v>
      </c>
      <c r="E227" s="155"/>
      <c r="F227" s="208"/>
      <c r="G227" s="156">
        <f>E227+F227</f>
        <v>0</v>
      </c>
      <c r="H227" s="157">
        <f>[1]BYDEPT!BD227</f>
        <v>13386570</v>
      </c>
      <c r="I227" s="209"/>
      <c r="J227" s="157">
        <f t="shared" si="77"/>
        <v>-13386570</v>
      </c>
      <c r="L227" s="157">
        <f t="shared" si="76"/>
        <v>10676624</v>
      </c>
    </row>
    <row r="228" spans="1:12" ht="16.5" hidden="1" customHeight="1" x14ac:dyDescent="0.2">
      <c r="A228" s="177" t="s">
        <v>169</v>
      </c>
      <c r="B228" s="29"/>
      <c r="C228" s="85"/>
      <c r="D228" s="55">
        <f t="shared" ref="D228" si="78">SUM(D229:D230)</f>
        <v>0</v>
      </c>
      <c r="E228" s="155"/>
      <c r="F228" s="208"/>
      <c r="G228" s="156">
        <f t="shared" si="74"/>
        <v>0</v>
      </c>
      <c r="H228" s="157">
        <f>[1]BYDEPT!BD228</f>
        <v>0</v>
      </c>
      <c r="I228" s="209"/>
      <c r="J228" s="157">
        <f t="shared" si="77"/>
        <v>0</v>
      </c>
      <c r="L228" s="157">
        <f t="shared" si="76"/>
        <v>0</v>
      </c>
    </row>
    <row r="229" spans="1:12" ht="15.75" customHeight="1" x14ac:dyDescent="0.2">
      <c r="A229" s="224"/>
      <c r="B229" s="225"/>
      <c r="C229" s="225"/>
      <c r="D229" s="225"/>
      <c r="E229" s="155"/>
      <c r="F229" s="208"/>
      <c r="G229" s="156"/>
      <c r="H229" s="157"/>
      <c r="I229" s="158"/>
      <c r="J229" s="157"/>
      <c r="L229" s="157"/>
    </row>
    <row r="230" spans="1:12" ht="16.5" customHeight="1" x14ac:dyDescent="0.2">
      <c r="A230" s="201" t="s">
        <v>189</v>
      </c>
      <c r="B230" s="226"/>
      <c r="C230" s="226"/>
      <c r="D230" s="226"/>
      <c r="E230" s="155"/>
      <c r="F230" s="155"/>
      <c r="G230" s="156">
        <f>E230+F230</f>
        <v>0</v>
      </c>
      <c r="H230" s="227">
        <f>[1]BYDEPT!BD230</f>
        <v>9615616</v>
      </c>
      <c r="I230" s="228"/>
      <c r="J230" s="227">
        <f>G230-H230</f>
        <v>-9615616</v>
      </c>
      <c r="L230" s="227"/>
    </row>
    <row r="231" spans="1:12" ht="14.25" customHeight="1" x14ac:dyDescent="0.2">
      <c r="A231" s="201"/>
      <c r="B231" s="226"/>
      <c r="C231" s="226"/>
      <c r="D231" s="226"/>
      <c r="E231" s="155"/>
      <c r="F231" s="155"/>
      <c r="G231" s="156"/>
      <c r="H231" s="227"/>
      <c r="I231" s="228"/>
      <c r="J231" s="227"/>
      <c r="L231" s="227"/>
    </row>
    <row r="232" spans="1:12" ht="16.5" customHeight="1" x14ac:dyDescent="0.2">
      <c r="A232" s="229" t="s">
        <v>190</v>
      </c>
      <c r="B232" s="230"/>
      <c r="C232" s="230"/>
      <c r="D232" s="230"/>
      <c r="E232" s="43">
        <f>SUM(E233:E242)</f>
        <v>0</v>
      </c>
      <c r="F232" s="43">
        <f>SUM(F233:F242)</f>
        <v>0</v>
      </c>
      <c r="G232" s="184">
        <f>SUM(G233:G242)</f>
        <v>0</v>
      </c>
      <c r="H232" s="185">
        <f>SUM(H233:H242)</f>
        <v>4520662</v>
      </c>
      <c r="I232" s="186"/>
      <c r="J232" s="185">
        <f>SUM(J233:J242)</f>
        <v>-4520662</v>
      </c>
      <c r="L232" s="185">
        <f>SUM(L233:L242)</f>
        <v>0</v>
      </c>
    </row>
    <row r="233" spans="1:12" ht="17.25" hidden="1" customHeight="1" x14ac:dyDescent="0.2">
      <c r="A233" s="154" t="s">
        <v>191</v>
      </c>
      <c r="B233" s="29"/>
      <c r="C233" s="29"/>
      <c r="D233" s="29"/>
      <c r="E233" s="155"/>
      <c r="F233" s="155"/>
      <c r="G233" s="156">
        <f t="shared" ref="G233:G242" si="79">E233+F233</f>
        <v>0</v>
      </c>
      <c r="H233" s="157">
        <f>[1]BYDEPT!BD233</f>
        <v>0</v>
      </c>
      <c r="I233" s="158"/>
      <c r="J233" s="157">
        <f t="shared" ref="J233:L242" si="80">G233-H233</f>
        <v>0</v>
      </c>
      <c r="L233" s="157">
        <f t="shared" si="80"/>
        <v>0</v>
      </c>
    </row>
    <row r="234" spans="1:12" ht="16.5" customHeight="1" x14ac:dyDescent="0.2">
      <c r="A234" s="154" t="s">
        <v>192</v>
      </c>
      <c r="B234" s="29"/>
      <c r="C234" s="29"/>
      <c r="D234" s="29"/>
      <c r="E234" s="155"/>
      <c r="F234" s="155"/>
      <c r="G234" s="156">
        <f t="shared" si="79"/>
        <v>0</v>
      </c>
      <c r="H234" s="157">
        <f>[1]BYDEPT!BD234</f>
        <v>857666</v>
      </c>
      <c r="I234" s="158"/>
      <c r="J234" s="157">
        <f t="shared" si="80"/>
        <v>-857666</v>
      </c>
      <c r="L234" s="157"/>
    </row>
    <row r="235" spans="1:12" ht="16.5" hidden="1" customHeight="1" x14ac:dyDescent="0.2">
      <c r="A235" s="154" t="s">
        <v>193</v>
      </c>
      <c r="B235" s="29"/>
      <c r="C235" s="29"/>
      <c r="D235" s="29"/>
      <c r="E235" s="155"/>
      <c r="F235" s="155"/>
      <c r="G235" s="156">
        <f t="shared" si="79"/>
        <v>0</v>
      </c>
      <c r="H235" s="157">
        <f>[1]BYDEPT!BD235</f>
        <v>0</v>
      </c>
      <c r="I235" s="158"/>
      <c r="J235" s="157">
        <f t="shared" si="80"/>
        <v>0</v>
      </c>
      <c r="L235" s="157"/>
    </row>
    <row r="236" spans="1:12" ht="17.25" customHeight="1" x14ac:dyDescent="0.2">
      <c r="A236" s="84" t="s">
        <v>194</v>
      </c>
      <c r="B236" s="61"/>
      <c r="C236" s="61"/>
      <c r="D236" s="61"/>
      <c r="E236" s="155"/>
      <c r="F236" s="155"/>
      <c r="G236" s="156">
        <f t="shared" si="79"/>
        <v>0</v>
      </c>
      <c r="H236" s="157">
        <f>[1]BYDEPT!BD236</f>
        <v>720683</v>
      </c>
      <c r="I236" s="158"/>
      <c r="J236" s="157">
        <f t="shared" si="80"/>
        <v>-720683</v>
      </c>
      <c r="L236" s="157"/>
    </row>
    <row r="237" spans="1:12" ht="16.5" customHeight="1" x14ac:dyDescent="0.2">
      <c r="A237" s="29" t="s">
        <v>242</v>
      </c>
      <c r="B237" s="29"/>
      <c r="C237" s="29"/>
      <c r="D237" s="29"/>
      <c r="E237" s="155"/>
      <c r="F237" s="155"/>
      <c r="G237" s="156">
        <f t="shared" si="79"/>
        <v>0</v>
      </c>
      <c r="H237" s="157">
        <f>[1]BYDEPT!BD237</f>
        <v>2942313</v>
      </c>
      <c r="I237" s="158"/>
      <c r="J237" s="157">
        <f t="shared" si="80"/>
        <v>-2942313</v>
      </c>
      <c r="L237" s="157"/>
    </row>
    <row r="238" spans="1:12" ht="16.5" hidden="1" customHeight="1" x14ac:dyDescent="0.2">
      <c r="A238" s="231" t="s">
        <v>195</v>
      </c>
      <c r="B238" s="105"/>
      <c r="C238" s="49"/>
      <c r="D238" s="232"/>
      <c r="E238" s="155"/>
      <c r="F238" s="155"/>
      <c r="G238" s="156">
        <f t="shared" si="79"/>
        <v>0</v>
      </c>
      <c r="H238" s="157">
        <f>[1]BYDEPT!BD238</f>
        <v>0</v>
      </c>
      <c r="I238" s="158"/>
      <c r="J238" s="157">
        <f t="shared" si="80"/>
        <v>0</v>
      </c>
      <c r="L238" s="157">
        <f t="shared" si="80"/>
        <v>0</v>
      </c>
    </row>
    <row r="239" spans="1:12" ht="16.5" hidden="1" customHeight="1" x14ac:dyDescent="0.2">
      <c r="A239" s="48" t="s">
        <v>196</v>
      </c>
      <c r="B239" s="55"/>
      <c r="C239" s="85"/>
      <c r="D239" s="55"/>
      <c r="E239" s="155"/>
      <c r="F239" s="155"/>
      <c r="G239" s="156">
        <f t="shared" si="79"/>
        <v>0</v>
      </c>
      <c r="H239" s="157">
        <f>[1]BYDEPT!BD239</f>
        <v>0</v>
      </c>
      <c r="I239" s="158"/>
      <c r="J239" s="157">
        <f t="shared" si="80"/>
        <v>0</v>
      </c>
      <c r="L239" s="157">
        <f t="shared" si="80"/>
        <v>0</v>
      </c>
    </row>
    <row r="240" spans="1:12" ht="16.5" hidden="1" customHeight="1" x14ac:dyDescent="0.2">
      <c r="A240" s="154" t="s">
        <v>197</v>
      </c>
      <c r="B240" s="29"/>
      <c r="C240" s="85"/>
      <c r="D240" s="55"/>
      <c r="E240" s="155"/>
      <c r="F240" s="155"/>
      <c r="G240" s="156">
        <f t="shared" si="79"/>
        <v>0</v>
      </c>
      <c r="H240" s="157">
        <f>[1]BYDEPT!BD240</f>
        <v>0</v>
      </c>
      <c r="I240" s="158"/>
      <c r="J240" s="157">
        <f t="shared" si="80"/>
        <v>0</v>
      </c>
      <c r="L240" s="157">
        <f t="shared" si="80"/>
        <v>0</v>
      </c>
    </row>
    <row r="241" spans="1:12" ht="16.5" hidden="1" customHeight="1" x14ac:dyDescent="0.2">
      <c r="A241" s="154" t="s">
        <v>198</v>
      </c>
      <c r="B241" s="29"/>
      <c r="C241" s="29"/>
      <c r="D241" s="29"/>
      <c r="E241" s="155"/>
      <c r="F241" s="155"/>
      <c r="G241" s="156">
        <f t="shared" si="79"/>
        <v>0</v>
      </c>
      <c r="H241" s="157">
        <f>[1]BYDEPT!BD241</f>
        <v>0</v>
      </c>
      <c r="I241" s="158"/>
      <c r="J241" s="157">
        <f t="shared" si="80"/>
        <v>0</v>
      </c>
      <c r="L241" s="157">
        <f t="shared" si="80"/>
        <v>0</v>
      </c>
    </row>
    <row r="242" spans="1:12" ht="16.5" hidden="1" customHeight="1" x14ac:dyDescent="0.2">
      <c r="A242" s="154" t="s">
        <v>199</v>
      </c>
      <c r="B242" s="29"/>
      <c r="C242" s="29"/>
      <c r="D242" s="29"/>
      <c r="E242" s="155"/>
      <c r="F242" s="155"/>
      <c r="G242" s="156">
        <f t="shared" si="79"/>
        <v>0</v>
      </c>
      <c r="H242" s="157">
        <f>[1]BYDEPT!BD242</f>
        <v>0</v>
      </c>
      <c r="I242" s="158"/>
      <c r="J242" s="157">
        <f t="shared" si="80"/>
        <v>0</v>
      </c>
      <c r="L242" s="157">
        <f t="shared" si="80"/>
        <v>0</v>
      </c>
    </row>
    <row r="243" spans="1:12" ht="21.75" customHeight="1" thickBot="1" x14ac:dyDescent="0.25">
      <c r="A243" s="233" t="s">
        <v>41</v>
      </c>
      <c r="B243" s="234">
        <f>B126</f>
        <v>107978126.3</v>
      </c>
      <c r="C243" s="234">
        <f t="shared" ref="C243:D243" si="81">C126</f>
        <v>0</v>
      </c>
      <c r="D243" s="235">
        <f t="shared" si="81"/>
        <v>107978126.3</v>
      </c>
      <c r="E243" s="236">
        <f>E125+E123</f>
        <v>3350000000</v>
      </c>
      <c r="F243" s="236">
        <f>F125+F123</f>
        <v>0</v>
      </c>
      <c r="G243" s="237">
        <f>G125+G123</f>
        <v>3350000000</v>
      </c>
      <c r="H243" s="238">
        <f>H125+H123</f>
        <v>2923290367</v>
      </c>
      <c r="I243" s="239">
        <f>H243/G243</f>
        <v>0.87262399014925374</v>
      </c>
      <c r="J243" s="238">
        <f>J125+J123</f>
        <v>426709633</v>
      </c>
      <c r="K243" s="240"/>
      <c r="L243" s="241">
        <f>L126</f>
        <v>69201915.299999997</v>
      </c>
    </row>
    <row r="244" spans="1:12" ht="16.5" customHeight="1" thickTop="1" x14ac:dyDescent="0.2">
      <c r="A244" s="242"/>
      <c r="B244" s="183"/>
      <c r="C244" s="183"/>
      <c r="D244" s="183"/>
      <c r="E244" s="243"/>
      <c r="F244" s="243"/>
      <c r="G244" s="243"/>
      <c r="H244" s="243"/>
      <c r="I244" s="199"/>
      <c r="J244" s="243"/>
      <c r="L244" s="4"/>
    </row>
    <row r="245" spans="1:12" ht="16.5" customHeight="1" x14ac:dyDescent="0.2">
      <c r="A245" s="242"/>
      <c r="B245" s="183"/>
      <c r="C245" s="183"/>
      <c r="D245" s="183"/>
      <c r="E245" s="243"/>
      <c r="F245" s="243"/>
      <c r="G245" s="243"/>
      <c r="H245" s="243"/>
      <c r="I245" s="199"/>
      <c r="J245" s="243"/>
      <c r="L245" s="4"/>
    </row>
    <row r="246" spans="1:12" ht="16.5" customHeight="1" x14ac:dyDescent="0.2">
      <c r="A246" s="242"/>
      <c r="B246" s="183"/>
      <c r="C246" s="183"/>
      <c r="D246" s="183"/>
      <c r="E246" s="243"/>
      <c r="F246" s="243"/>
      <c r="G246" s="243"/>
      <c r="H246" s="243"/>
      <c r="I246" s="199"/>
      <c r="J246" s="243"/>
      <c r="L246" s="4"/>
    </row>
    <row r="247" spans="1:12" ht="16.5" customHeight="1" x14ac:dyDescent="0.2">
      <c r="A247" s="242"/>
      <c r="B247" s="183"/>
      <c r="C247" s="183"/>
      <c r="D247" s="183"/>
      <c r="E247" s="243"/>
      <c r="F247" s="243"/>
      <c r="G247" s="243"/>
      <c r="H247" s="243"/>
      <c r="I247" s="199"/>
      <c r="J247" s="243"/>
      <c r="L247" s="4"/>
    </row>
    <row r="248" spans="1:12" x14ac:dyDescent="0.2">
      <c r="E248" s="246"/>
      <c r="F248" s="246"/>
      <c r="G248" s="246"/>
      <c r="H248" s="246"/>
      <c r="I248" s="158"/>
      <c r="J248" s="246"/>
      <c r="L248" s="105"/>
    </row>
    <row r="249" spans="1:12" x14ac:dyDescent="0.2">
      <c r="E249" s="246"/>
      <c r="F249" s="246"/>
      <c r="G249" s="246"/>
      <c r="H249" s="246"/>
      <c r="I249" s="158"/>
      <c r="J249" s="246"/>
      <c r="L249" s="105"/>
    </row>
  </sheetData>
  <mergeCells count="12">
    <mergeCell ref="I4:I6"/>
    <mergeCell ref="J4:J6"/>
    <mergeCell ref="L4:L6"/>
    <mergeCell ref="E5:E6"/>
    <mergeCell ref="F5:F6"/>
    <mergeCell ref="G5:G6"/>
    <mergeCell ref="A4:A6"/>
    <mergeCell ref="B4:B6"/>
    <mergeCell ref="C4:C6"/>
    <mergeCell ref="D4:D6"/>
    <mergeCell ref="E4:G4"/>
    <mergeCell ref="H4:H6"/>
  </mergeCells>
  <printOptions gridLines="1"/>
  <pageMargins left="0.45" right="0.25" top="0.55000000000000004" bottom="0.48" header="0.3" footer="0.3"/>
  <pageSetup paperSize="9" scale="70" orientation="portrait" r:id="rId1"/>
  <headerFooter alignWithMargins="0">
    <oddHeader>&amp;R&amp;"Arial,Bold"ANNEX A-1</oddHeader>
    <oddFooter>&amp;L&amp;8&amp;F &amp;A&amp;C&amp;8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zoomScaleNormal="100" zoomScaleSheetLayoutView="100" workbookViewId="0">
      <pane xSplit="1" ySplit="8" topLeftCell="B21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RowHeight="12.75" x14ac:dyDescent="0.2"/>
  <cols>
    <col min="1" max="1" width="15" style="266" customWidth="1"/>
    <col min="2" max="3" width="10.7109375" style="266" customWidth="1"/>
    <col min="4" max="4" width="11.42578125" style="266" customWidth="1"/>
    <col min="5" max="5" width="12" style="266" customWidth="1"/>
    <col min="6" max="6" width="3.5703125" style="252" customWidth="1"/>
    <col min="7" max="7" width="14.140625" style="266" customWidth="1"/>
    <col min="8" max="11" width="10.7109375" style="266" customWidth="1"/>
    <col min="12" max="12" width="34.28515625" style="266" customWidth="1"/>
    <col min="13" max="13" width="32" style="338" customWidth="1"/>
    <col min="14" max="246" width="9.140625" style="266"/>
    <col min="247" max="247" width="32.28515625" style="266" customWidth="1"/>
    <col min="248" max="248" width="10" style="266" customWidth="1"/>
    <col min="249" max="249" width="11" style="266" customWidth="1"/>
    <col min="250" max="250" width="11.140625" style="266" customWidth="1"/>
    <col min="251" max="251" width="13.42578125" style="266" customWidth="1"/>
    <col min="252" max="252" width="59.42578125" style="266" customWidth="1"/>
    <col min="253" max="253" width="19.7109375" style="266" customWidth="1"/>
    <col min="254" max="254" width="14.7109375" style="266" customWidth="1"/>
    <col min="255" max="502" width="9.140625" style="266"/>
    <col min="503" max="503" width="32.28515625" style="266" customWidth="1"/>
    <col min="504" max="504" width="10" style="266" customWidth="1"/>
    <col min="505" max="505" width="11" style="266" customWidth="1"/>
    <col min="506" max="506" width="11.140625" style="266" customWidth="1"/>
    <col min="507" max="507" width="13.42578125" style="266" customWidth="1"/>
    <col min="508" max="508" width="59.42578125" style="266" customWidth="1"/>
    <col min="509" max="509" width="19.7109375" style="266" customWidth="1"/>
    <col min="510" max="510" width="14.7109375" style="266" customWidth="1"/>
    <col min="511" max="758" width="9.140625" style="266"/>
    <col min="759" max="759" width="32.28515625" style="266" customWidth="1"/>
    <col min="760" max="760" width="10" style="266" customWidth="1"/>
    <col min="761" max="761" width="11" style="266" customWidth="1"/>
    <col min="762" max="762" width="11.140625" style="266" customWidth="1"/>
    <col min="763" max="763" width="13.42578125" style="266" customWidth="1"/>
    <col min="764" max="764" width="59.42578125" style="266" customWidth="1"/>
    <col min="765" max="765" width="19.7109375" style="266" customWidth="1"/>
    <col min="766" max="766" width="14.7109375" style="266" customWidth="1"/>
    <col min="767" max="1014" width="9.140625" style="266"/>
    <col min="1015" max="1015" width="32.28515625" style="266" customWidth="1"/>
    <col min="1016" max="1016" width="10" style="266" customWidth="1"/>
    <col min="1017" max="1017" width="11" style="266" customWidth="1"/>
    <col min="1018" max="1018" width="11.140625" style="266" customWidth="1"/>
    <col min="1019" max="1019" width="13.42578125" style="266" customWidth="1"/>
    <col min="1020" max="1020" width="59.42578125" style="266" customWidth="1"/>
    <col min="1021" max="1021" width="19.7109375" style="266" customWidth="1"/>
    <col min="1022" max="1022" width="14.7109375" style="266" customWidth="1"/>
    <col min="1023" max="1270" width="9.140625" style="266"/>
    <col min="1271" max="1271" width="32.28515625" style="266" customWidth="1"/>
    <col min="1272" max="1272" width="10" style="266" customWidth="1"/>
    <col min="1273" max="1273" width="11" style="266" customWidth="1"/>
    <col min="1274" max="1274" width="11.140625" style="266" customWidth="1"/>
    <col min="1275" max="1275" width="13.42578125" style="266" customWidth="1"/>
    <col min="1276" max="1276" width="59.42578125" style="266" customWidth="1"/>
    <col min="1277" max="1277" width="19.7109375" style="266" customWidth="1"/>
    <col min="1278" max="1278" width="14.7109375" style="266" customWidth="1"/>
    <col min="1279" max="1526" width="9.140625" style="266"/>
    <col min="1527" max="1527" width="32.28515625" style="266" customWidth="1"/>
    <col min="1528" max="1528" width="10" style="266" customWidth="1"/>
    <col min="1529" max="1529" width="11" style="266" customWidth="1"/>
    <col min="1530" max="1530" width="11.140625" style="266" customWidth="1"/>
    <col min="1531" max="1531" width="13.42578125" style="266" customWidth="1"/>
    <col min="1532" max="1532" width="59.42578125" style="266" customWidth="1"/>
    <col min="1533" max="1533" width="19.7109375" style="266" customWidth="1"/>
    <col min="1534" max="1534" width="14.7109375" style="266" customWidth="1"/>
    <col min="1535" max="1782" width="9.140625" style="266"/>
    <col min="1783" max="1783" width="32.28515625" style="266" customWidth="1"/>
    <col min="1784" max="1784" width="10" style="266" customWidth="1"/>
    <col min="1785" max="1785" width="11" style="266" customWidth="1"/>
    <col min="1786" max="1786" width="11.140625" style="266" customWidth="1"/>
    <col min="1787" max="1787" width="13.42578125" style="266" customWidth="1"/>
    <col min="1788" max="1788" width="59.42578125" style="266" customWidth="1"/>
    <col min="1789" max="1789" width="19.7109375" style="266" customWidth="1"/>
    <col min="1790" max="1790" width="14.7109375" style="266" customWidth="1"/>
    <col min="1791" max="2038" width="9.140625" style="266"/>
    <col min="2039" max="2039" width="32.28515625" style="266" customWidth="1"/>
    <col min="2040" max="2040" width="10" style="266" customWidth="1"/>
    <col min="2041" max="2041" width="11" style="266" customWidth="1"/>
    <col min="2042" max="2042" width="11.140625" style="266" customWidth="1"/>
    <col min="2043" max="2043" width="13.42578125" style="266" customWidth="1"/>
    <col min="2044" max="2044" width="59.42578125" style="266" customWidth="1"/>
    <col min="2045" max="2045" width="19.7109375" style="266" customWidth="1"/>
    <col min="2046" max="2046" width="14.7109375" style="266" customWidth="1"/>
    <col min="2047" max="2294" width="9.140625" style="266"/>
    <col min="2295" max="2295" width="32.28515625" style="266" customWidth="1"/>
    <col min="2296" max="2296" width="10" style="266" customWidth="1"/>
    <col min="2297" max="2297" width="11" style="266" customWidth="1"/>
    <col min="2298" max="2298" width="11.140625" style="266" customWidth="1"/>
    <col min="2299" max="2299" width="13.42578125" style="266" customWidth="1"/>
    <col min="2300" max="2300" width="59.42578125" style="266" customWidth="1"/>
    <col min="2301" max="2301" width="19.7109375" style="266" customWidth="1"/>
    <col min="2302" max="2302" width="14.7109375" style="266" customWidth="1"/>
    <col min="2303" max="2550" width="9.140625" style="266"/>
    <col min="2551" max="2551" width="32.28515625" style="266" customWidth="1"/>
    <col min="2552" max="2552" width="10" style="266" customWidth="1"/>
    <col min="2553" max="2553" width="11" style="266" customWidth="1"/>
    <col min="2554" max="2554" width="11.140625" style="266" customWidth="1"/>
    <col min="2555" max="2555" width="13.42578125" style="266" customWidth="1"/>
    <col min="2556" max="2556" width="59.42578125" style="266" customWidth="1"/>
    <col min="2557" max="2557" width="19.7109375" style="266" customWidth="1"/>
    <col min="2558" max="2558" width="14.7109375" style="266" customWidth="1"/>
    <col min="2559" max="2806" width="9.140625" style="266"/>
    <col min="2807" max="2807" width="32.28515625" style="266" customWidth="1"/>
    <col min="2808" max="2808" width="10" style="266" customWidth="1"/>
    <col min="2809" max="2809" width="11" style="266" customWidth="1"/>
    <col min="2810" max="2810" width="11.140625" style="266" customWidth="1"/>
    <col min="2811" max="2811" width="13.42578125" style="266" customWidth="1"/>
    <col min="2812" max="2812" width="59.42578125" style="266" customWidth="1"/>
    <col min="2813" max="2813" width="19.7109375" style="266" customWidth="1"/>
    <col min="2814" max="2814" width="14.7109375" style="266" customWidth="1"/>
    <col min="2815" max="3062" width="9.140625" style="266"/>
    <col min="3063" max="3063" width="32.28515625" style="266" customWidth="1"/>
    <col min="3064" max="3064" width="10" style="266" customWidth="1"/>
    <col min="3065" max="3065" width="11" style="266" customWidth="1"/>
    <col min="3066" max="3066" width="11.140625" style="266" customWidth="1"/>
    <col min="3067" max="3067" width="13.42578125" style="266" customWidth="1"/>
    <col min="3068" max="3068" width="59.42578125" style="266" customWidth="1"/>
    <col min="3069" max="3069" width="19.7109375" style="266" customWidth="1"/>
    <col min="3070" max="3070" width="14.7109375" style="266" customWidth="1"/>
    <col min="3071" max="3318" width="9.140625" style="266"/>
    <col min="3319" max="3319" width="32.28515625" style="266" customWidth="1"/>
    <col min="3320" max="3320" width="10" style="266" customWidth="1"/>
    <col min="3321" max="3321" width="11" style="266" customWidth="1"/>
    <col min="3322" max="3322" width="11.140625" style="266" customWidth="1"/>
    <col min="3323" max="3323" width="13.42578125" style="266" customWidth="1"/>
    <col min="3324" max="3324" width="59.42578125" style="266" customWidth="1"/>
    <col min="3325" max="3325" width="19.7109375" style="266" customWidth="1"/>
    <col min="3326" max="3326" width="14.7109375" style="266" customWidth="1"/>
    <col min="3327" max="3574" width="9.140625" style="266"/>
    <col min="3575" max="3575" width="32.28515625" style="266" customWidth="1"/>
    <col min="3576" max="3576" width="10" style="266" customWidth="1"/>
    <col min="3577" max="3577" width="11" style="266" customWidth="1"/>
    <col min="3578" max="3578" width="11.140625" style="266" customWidth="1"/>
    <col min="3579" max="3579" width="13.42578125" style="266" customWidth="1"/>
    <col min="3580" max="3580" width="59.42578125" style="266" customWidth="1"/>
    <col min="3581" max="3581" width="19.7109375" style="266" customWidth="1"/>
    <col min="3582" max="3582" width="14.7109375" style="266" customWidth="1"/>
    <col min="3583" max="3830" width="9.140625" style="266"/>
    <col min="3831" max="3831" width="32.28515625" style="266" customWidth="1"/>
    <col min="3832" max="3832" width="10" style="266" customWidth="1"/>
    <col min="3833" max="3833" width="11" style="266" customWidth="1"/>
    <col min="3834" max="3834" width="11.140625" style="266" customWidth="1"/>
    <col min="3835" max="3835" width="13.42578125" style="266" customWidth="1"/>
    <col min="3836" max="3836" width="59.42578125" style="266" customWidth="1"/>
    <col min="3837" max="3837" width="19.7109375" style="266" customWidth="1"/>
    <col min="3838" max="3838" width="14.7109375" style="266" customWidth="1"/>
    <col min="3839" max="4086" width="9.140625" style="266"/>
    <col min="4087" max="4087" width="32.28515625" style="266" customWidth="1"/>
    <col min="4088" max="4088" width="10" style="266" customWidth="1"/>
    <col min="4089" max="4089" width="11" style="266" customWidth="1"/>
    <col min="4090" max="4090" width="11.140625" style="266" customWidth="1"/>
    <col min="4091" max="4091" width="13.42578125" style="266" customWidth="1"/>
    <col min="4092" max="4092" width="59.42578125" style="266" customWidth="1"/>
    <col min="4093" max="4093" width="19.7109375" style="266" customWidth="1"/>
    <col min="4094" max="4094" width="14.7109375" style="266" customWidth="1"/>
    <col min="4095" max="4342" width="9.140625" style="266"/>
    <col min="4343" max="4343" width="32.28515625" style="266" customWidth="1"/>
    <col min="4344" max="4344" width="10" style="266" customWidth="1"/>
    <col min="4345" max="4345" width="11" style="266" customWidth="1"/>
    <col min="4346" max="4346" width="11.140625" style="266" customWidth="1"/>
    <col min="4347" max="4347" width="13.42578125" style="266" customWidth="1"/>
    <col min="4348" max="4348" width="59.42578125" style="266" customWidth="1"/>
    <col min="4349" max="4349" width="19.7109375" style="266" customWidth="1"/>
    <col min="4350" max="4350" width="14.7109375" style="266" customWidth="1"/>
    <col min="4351" max="4598" width="9.140625" style="266"/>
    <col min="4599" max="4599" width="32.28515625" style="266" customWidth="1"/>
    <col min="4600" max="4600" width="10" style="266" customWidth="1"/>
    <col min="4601" max="4601" width="11" style="266" customWidth="1"/>
    <col min="4602" max="4602" width="11.140625" style="266" customWidth="1"/>
    <col min="4603" max="4603" width="13.42578125" style="266" customWidth="1"/>
    <col min="4604" max="4604" width="59.42578125" style="266" customWidth="1"/>
    <col min="4605" max="4605" width="19.7109375" style="266" customWidth="1"/>
    <col min="4606" max="4606" width="14.7109375" style="266" customWidth="1"/>
    <col min="4607" max="4854" width="9.140625" style="266"/>
    <col min="4855" max="4855" width="32.28515625" style="266" customWidth="1"/>
    <col min="4856" max="4856" width="10" style="266" customWidth="1"/>
    <col min="4857" max="4857" width="11" style="266" customWidth="1"/>
    <col min="4858" max="4858" width="11.140625" style="266" customWidth="1"/>
    <col min="4859" max="4859" width="13.42578125" style="266" customWidth="1"/>
    <col min="4860" max="4860" width="59.42578125" style="266" customWidth="1"/>
    <col min="4861" max="4861" width="19.7109375" style="266" customWidth="1"/>
    <col min="4862" max="4862" width="14.7109375" style="266" customWidth="1"/>
    <col min="4863" max="5110" width="9.140625" style="266"/>
    <col min="5111" max="5111" width="32.28515625" style="266" customWidth="1"/>
    <col min="5112" max="5112" width="10" style="266" customWidth="1"/>
    <col min="5113" max="5113" width="11" style="266" customWidth="1"/>
    <col min="5114" max="5114" width="11.140625" style="266" customWidth="1"/>
    <col min="5115" max="5115" width="13.42578125" style="266" customWidth="1"/>
    <col min="5116" max="5116" width="59.42578125" style="266" customWidth="1"/>
    <col min="5117" max="5117" width="19.7109375" style="266" customWidth="1"/>
    <col min="5118" max="5118" width="14.7109375" style="266" customWidth="1"/>
    <col min="5119" max="5366" width="9.140625" style="266"/>
    <col min="5367" max="5367" width="32.28515625" style="266" customWidth="1"/>
    <col min="5368" max="5368" width="10" style="266" customWidth="1"/>
    <col min="5369" max="5369" width="11" style="266" customWidth="1"/>
    <col min="5370" max="5370" width="11.140625" style="266" customWidth="1"/>
    <col min="5371" max="5371" width="13.42578125" style="266" customWidth="1"/>
    <col min="5372" max="5372" width="59.42578125" style="266" customWidth="1"/>
    <col min="5373" max="5373" width="19.7109375" style="266" customWidth="1"/>
    <col min="5374" max="5374" width="14.7109375" style="266" customWidth="1"/>
    <col min="5375" max="5622" width="9.140625" style="266"/>
    <col min="5623" max="5623" width="32.28515625" style="266" customWidth="1"/>
    <col min="5624" max="5624" width="10" style="266" customWidth="1"/>
    <col min="5625" max="5625" width="11" style="266" customWidth="1"/>
    <col min="5626" max="5626" width="11.140625" style="266" customWidth="1"/>
    <col min="5627" max="5627" width="13.42578125" style="266" customWidth="1"/>
    <col min="5628" max="5628" width="59.42578125" style="266" customWidth="1"/>
    <col min="5629" max="5629" width="19.7109375" style="266" customWidth="1"/>
    <col min="5630" max="5630" width="14.7109375" style="266" customWidth="1"/>
    <col min="5631" max="5878" width="9.140625" style="266"/>
    <col min="5879" max="5879" width="32.28515625" style="266" customWidth="1"/>
    <col min="5880" max="5880" width="10" style="266" customWidth="1"/>
    <col min="5881" max="5881" width="11" style="266" customWidth="1"/>
    <col min="5882" max="5882" width="11.140625" style="266" customWidth="1"/>
    <col min="5883" max="5883" width="13.42578125" style="266" customWidth="1"/>
    <col min="5884" max="5884" width="59.42578125" style="266" customWidth="1"/>
    <col min="5885" max="5885" width="19.7109375" style="266" customWidth="1"/>
    <col min="5886" max="5886" width="14.7109375" style="266" customWidth="1"/>
    <col min="5887" max="6134" width="9.140625" style="266"/>
    <col min="6135" max="6135" width="32.28515625" style="266" customWidth="1"/>
    <col min="6136" max="6136" width="10" style="266" customWidth="1"/>
    <col min="6137" max="6137" width="11" style="266" customWidth="1"/>
    <col min="6138" max="6138" width="11.140625" style="266" customWidth="1"/>
    <col min="6139" max="6139" width="13.42578125" style="266" customWidth="1"/>
    <col min="6140" max="6140" width="59.42578125" style="266" customWidth="1"/>
    <col min="6141" max="6141" width="19.7109375" style="266" customWidth="1"/>
    <col min="6142" max="6142" width="14.7109375" style="266" customWidth="1"/>
    <col min="6143" max="6390" width="9.140625" style="266"/>
    <col min="6391" max="6391" width="32.28515625" style="266" customWidth="1"/>
    <col min="6392" max="6392" width="10" style="266" customWidth="1"/>
    <col min="6393" max="6393" width="11" style="266" customWidth="1"/>
    <col min="6394" max="6394" width="11.140625" style="266" customWidth="1"/>
    <col min="6395" max="6395" width="13.42578125" style="266" customWidth="1"/>
    <col min="6396" max="6396" width="59.42578125" style="266" customWidth="1"/>
    <col min="6397" max="6397" width="19.7109375" style="266" customWidth="1"/>
    <col min="6398" max="6398" width="14.7109375" style="266" customWidth="1"/>
    <col min="6399" max="6646" width="9.140625" style="266"/>
    <col min="6647" max="6647" width="32.28515625" style="266" customWidth="1"/>
    <col min="6648" max="6648" width="10" style="266" customWidth="1"/>
    <col min="6649" max="6649" width="11" style="266" customWidth="1"/>
    <col min="6650" max="6650" width="11.140625" style="266" customWidth="1"/>
    <col min="6651" max="6651" width="13.42578125" style="266" customWidth="1"/>
    <col min="6652" max="6652" width="59.42578125" style="266" customWidth="1"/>
    <col min="6653" max="6653" width="19.7109375" style="266" customWidth="1"/>
    <col min="6654" max="6654" width="14.7109375" style="266" customWidth="1"/>
    <col min="6655" max="6902" width="9.140625" style="266"/>
    <col min="6903" max="6903" width="32.28515625" style="266" customWidth="1"/>
    <col min="6904" max="6904" width="10" style="266" customWidth="1"/>
    <col min="6905" max="6905" width="11" style="266" customWidth="1"/>
    <col min="6906" max="6906" width="11.140625" style="266" customWidth="1"/>
    <col min="6907" max="6907" width="13.42578125" style="266" customWidth="1"/>
    <col min="6908" max="6908" width="59.42578125" style="266" customWidth="1"/>
    <col min="6909" max="6909" width="19.7109375" style="266" customWidth="1"/>
    <col min="6910" max="6910" width="14.7109375" style="266" customWidth="1"/>
    <col min="6911" max="7158" width="9.140625" style="266"/>
    <col min="7159" max="7159" width="32.28515625" style="266" customWidth="1"/>
    <col min="7160" max="7160" width="10" style="266" customWidth="1"/>
    <col min="7161" max="7161" width="11" style="266" customWidth="1"/>
    <col min="7162" max="7162" width="11.140625" style="266" customWidth="1"/>
    <col min="7163" max="7163" width="13.42578125" style="266" customWidth="1"/>
    <col min="7164" max="7164" width="59.42578125" style="266" customWidth="1"/>
    <col min="7165" max="7165" width="19.7109375" style="266" customWidth="1"/>
    <col min="7166" max="7166" width="14.7109375" style="266" customWidth="1"/>
    <col min="7167" max="7414" width="9.140625" style="266"/>
    <col min="7415" max="7415" width="32.28515625" style="266" customWidth="1"/>
    <col min="7416" max="7416" width="10" style="266" customWidth="1"/>
    <col min="7417" max="7417" width="11" style="266" customWidth="1"/>
    <col min="7418" max="7418" width="11.140625" style="266" customWidth="1"/>
    <col min="7419" max="7419" width="13.42578125" style="266" customWidth="1"/>
    <col min="7420" max="7420" width="59.42578125" style="266" customWidth="1"/>
    <col min="7421" max="7421" width="19.7109375" style="266" customWidth="1"/>
    <col min="7422" max="7422" width="14.7109375" style="266" customWidth="1"/>
    <col min="7423" max="7670" width="9.140625" style="266"/>
    <col min="7671" max="7671" width="32.28515625" style="266" customWidth="1"/>
    <col min="7672" max="7672" width="10" style="266" customWidth="1"/>
    <col min="7673" max="7673" width="11" style="266" customWidth="1"/>
    <col min="7674" max="7674" width="11.140625" style="266" customWidth="1"/>
    <col min="7675" max="7675" width="13.42578125" style="266" customWidth="1"/>
    <col min="7676" max="7676" width="59.42578125" style="266" customWidth="1"/>
    <col min="7677" max="7677" width="19.7109375" style="266" customWidth="1"/>
    <col min="7678" max="7678" width="14.7109375" style="266" customWidth="1"/>
    <col min="7679" max="7926" width="9.140625" style="266"/>
    <col min="7927" max="7927" width="32.28515625" style="266" customWidth="1"/>
    <col min="7928" max="7928" width="10" style="266" customWidth="1"/>
    <col min="7929" max="7929" width="11" style="266" customWidth="1"/>
    <col min="7930" max="7930" width="11.140625" style="266" customWidth="1"/>
    <col min="7931" max="7931" width="13.42578125" style="266" customWidth="1"/>
    <col min="7932" max="7932" width="59.42578125" style="266" customWidth="1"/>
    <col min="7933" max="7933" width="19.7109375" style="266" customWidth="1"/>
    <col min="7934" max="7934" width="14.7109375" style="266" customWidth="1"/>
    <col min="7935" max="8182" width="9.140625" style="266"/>
    <col min="8183" max="8183" width="32.28515625" style="266" customWidth="1"/>
    <col min="8184" max="8184" width="10" style="266" customWidth="1"/>
    <col min="8185" max="8185" width="11" style="266" customWidth="1"/>
    <col min="8186" max="8186" width="11.140625" style="266" customWidth="1"/>
    <col min="8187" max="8187" width="13.42578125" style="266" customWidth="1"/>
    <col min="8188" max="8188" width="59.42578125" style="266" customWidth="1"/>
    <col min="8189" max="8189" width="19.7109375" style="266" customWidth="1"/>
    <col min="8190" max="8190" width="14.7109375" style="266" customWidth="1"/>
    <col min="8191" max="8438" width="9.140625" style="266"/>
    <col min="8439" max="8439" width="32.28515625" style="266" customWidth="1"/>
    <col min="8440" max="8440" width="10" style="266" customWidth="1"/>
    <col min="8441" max="8441" width="11" style="266" customWidth="1"/>
    <col min="8442" max="8442" width="11.140625" style="266" customWidth="1"/>
    <col min="8443" max="8443" width="13.42578125" style="266" customWidth="1"/>
    <col min="8444" max="8444" width="59.42578125" style="266" customWidth="1"/>
    <col min="8445" max="8445" width="19.7109375" style="266" customWidth="1"/>
    <col min="8446" max="8446" width="14.7109375" style="266" customWidth="1"/>
    <col min="8447" max="8694" width="9.140625" style="266"/>
    <col min="8695" max="8695" width="32.28515625" style="266" customWidth="1"/>
    <col min="8696" max="8696" width="10" style="266" customWidth="1"/>
    <col min="8697" max="8697" width="11" style="266" customWidth="1"/>
    <col min="8698" max="8698" width="11.140625" style="266" customWidth="1"/>
    <col min="8699" max="8699" width="13.42578125" style="266" customWidth="1"/>
    <col min="8700" max="8700" width="59.42578125" style="266" customWidth="1"/>
    <col min="8701" max="8701" width="19.7109375" style="266" customWidth="1"/>
    <col min="8702" max="8702" width="14.7109375" style="266" customWidth="1"/>
    <col min="8703" max="8950" width="9.140625" style="266"/>
    <col min="8951" max="8951" width="32.28515625" style="266" customWidth="1"/>
    <col min="8952" max="8952" width="10" style="266" customWidth="1"/>
    <col min="8953" max="8953" width="11" style="266" customWidth="1"/>
    <col min="8954" max="8954" width="11.140625" style="266" customWidth="1"/>
    <col min="8955" max="8955" width="13.42578125" style="266" customWidth="1"/>
    <col min="8956" max="8956" width="59.42578125" style="266" customWidth="1"/>
    <col min="8957" max="8957" width="19.7109375" style="266" customWidth="1"/>
    <col min="8958" max="8958" width="14.7109375" style="266" customWidth="1"/>
    <col min="8959" max="9206" width="9.140625" style="266"/>
    <col min="9207" max="9207" width="32.28515625" style="266" customWidth="1"/>
    <col min="9208" max="9208" width="10" style="266" customWidth="1"/>
    <col min="9209" max="9209" width="11" style="266" customWidth="1"/>
    <col min="9210" max="9210" width="11.140625" style="266" customWidth="1"/>
    <col min="9211" max="9211" width="13.42578125" style="266" customWidth="1"/>
    <col min="9212" max="9212" width="59.42578125" style="266" customWidth="1"/>
    <col min="9213" max="9213" width="19.7109375" style="266" customWidth="1"/>
    <col min="9214" max="9214" width="14.7109375" style="266" customWidth="1"/>
    <col min="9215" max="9462" width="9.140625" style="266"/>
    <col min="9463" max="9463" width="32.28515625" style="266" customWidth="1"/>
    <col min="9464" max="9464" width="10" style="266" customWidth="1"/>
    <col min="9465" max="9465" width="11" style="266" customWidth="1"/>
    <col min="9466" max="9466" width="11.140625" style="266" customWidth="1"/>
    <col min="9467" max="9467" width="13.42578125" style="266" customWidth="1"/>
    <col min="9468" max="9468" width="59.42578125" style="266" customWidth="1"/>
    <col min="9469" max="9469" width="19.7109375" style="266" customWidth="1"/>
    <col min="9470" max="9470" width="14.7109375" style="266" customWidth="1"/>
    <col min="9471" max="9718" width="9.140625" style="266"/>
    <col min="9719" max="9719" width="32.28515625" style="266" customWidth="1"/>
    <col min="9720" max="9720" width="10" style="266" customWidth="1"/>
    <col min="9721" max="9721" width="11" style="266" customWidth="1"/>
    <col min="9722" max="9722" width="11.140625" style="266" customWidth="1"/>
    <col min="9723" max="9723" width="13.42578125" style="266" customWidth="1"/>
    <col min="9724" max="9724" width="59.42578125" style="266" customWidth="1"/>
    <col min="9725" max="9725" width="19.7109375" style="266" customWidth="1"/>
    <col min="9726" max="9726" width="14.7109375" style="266" customWidth="1"/>
    <col min="9727" max="9974" width="9.140625" style="266"/>
    <col min="9975" max="9975" width="32.28515625" style="266" customWidth="1"/>
    <col min="9976" max="9976" width="10" style="266" customWidth="1"/>
    <col min="9977" max="9977" width="11" style="266" customWidth="1"/>
    <col min="9978" max="9978" width="11.140625" style="266" customWidth="1"/>
    <col min="9979" max="9979" width="13.42578125" style="266" customWidth="1"/>
    <col min="9980" max="9980" width="59.42578125" style="266" customWidth="1"/>
    <col min="9981" max="9981" width="19.7109375" style="266" customWidth="1"/>
    <col min="9982" max="9982" width="14.7109375" style="266" customWidth="1"/>
    <col min="9983" max="10230" width="9.140625" style="266"/>
    <col min="10231" max="10231" width="32.28515625" style="266" customWidth="1"/>
    <col min="10232" max="10232" width="10" style="266" customWidth="1"/>
    <col min="10233" max="10233" width="11" style="266" customWidth="1"/>
    <col min="10234" max="10234" width="11.140625" style="266" customWidth="1"/>
    <col min="10235" max="10235" width="13.42578125" style="266" customWidth="1"/>
    <col min="10236" max="10236" width="59.42578125" style="266" customWidth="1"/>
    <col min="10237" max="10237" width="19.7109375" style="266" customWidth="1"/>
    <col min="10238" max="10238" width="14.7109375" style="266" customWidth="1"/>
    <col min="10239" max="10486" width="9.140625" style="266"/>
    <col min="10487" max="10487" width="32.28515625" style="266" customWidth="1"/>
    <col min="10488" max="10488" width="10" style="266" customWidth="1"/>
    <col min="10489" max="10489" width="11" style="266" customWidth="1"/>
    <col min="10490" max="10490" width="11.140625" style="266" customWidth="1"/>
    <col min="10491" max="10491" width="13.42578125" style="266" customWidth="1"/>
    <col min="10492" max="10492" width="59.42578125" style="266" customWidth="1"/>
    <col min="10493" max="10493" width="19.7109375" style="266" customWidth="1"/>
    <col min="10494" max="10494" width="14.7109375" style="266" customWidth="1"/>
    <col min="10495" max="10742" width="9.140625" style="266"/>
    <col min="10743" max="10743" width="32.28515625" style="266" customWidth="1"/>
    <col min="10744" max="10744" width="10" style="266" customWidth="1"/>
    <col min="10745" max="10745" width="11" style="266" customWidth="1"/>
    <col min="10746" max="10746" width="11.140625" style="266" customWidth="1"/>
    <col min="10747" max="10747" width="13.42578125" style="266" customWidth="1"/>
    <col min="10748" max="10748" width="59.42578125" style="266" customWidth="1"/>
    <col min="10749" max="10749" width="19.7109375" style="266" customWidth="1"/>
    <col min="10750" max="10750" width="14.7109375" style="266" customWidth="1"/>
    <col min="10751" max="10998" width="9.140625" style="266"/>
    <col min="10999" max="10999" width="32.28515625" style="266" customWidth="1"/>
    <col min="11000" max="11000" width="10" style="266" customWidth="1"/>
    <col min="11001" max="11001" width="11" style="266" customWidth="1"/>
    <col min="11002" max="11002" width="11.140625" style="266" customWidth="1"/>
    <col min="11003" max="11003" width="13.42578125" style="266" customWidth="1"/>
    <col min="11004" max="11004" width="59.42578125" style="266" customWidth="1"/>
    <col min="11005" max="11005" width="19.7109375" style="266" customWidth="1"/>
    <col min="11006" max="11006" width="14.7109375" style="266" customWidth="1"/>
    <col min="11007" max="11254" width="9.140625" style="266"/>
    <col min="11255" max="11255" width="32.28515625" style="266" customWidth="1"/>
    <col min="11256" max="11256" width="10" style="266" customWidth="1"/>
    <col min="11257" max="11257" width="11" style="266" customWidth="1"/>
    <col min="11258" max="11258" width="11.140625" style="266" customWidth="1"/>
    <col min="11259" max="11259" width="13.42578125" style="266" customWidth="1"/>
    <col min="11260" max="11260" width="59.42578125" style="266" customWidth="1"/>
    <col min="11261" max="11261" width="19.7109375" style="266" customWidth="1"/>
    <col min="11262" max="11262" width="14.7109375" style="266" customWidth="1"/>
    <col min="11263" max="11510" width="9.140625" style="266"/>
    <col min="11511" max="11511" width="32.28515625" style="266" customWidth="1"/>
    <col min="11512" max="11512" width="10" style="266" customWidth="1"/>
    <col min="11513" max="11513" width="11" style="266" customWidth="1"/>
    <col min="11514" max="11514" width="11.140625" style="266" customWidth="1"/>
    <col min="11515" max="11515" width="13.42578125" style="266" customWidth="1"/>
    <col min="11516" max="11516" width="59.42578125" style="266" customWidth="1"/>
    <col min="11517" max="11517" width="19.7109375" style="266" customWidth="1"/>
    <col min="11518" max="11518" width="14.7109375" style="266" customWidth="1"/>
    <col min="11519" max="11766" width="9.140625" style="266"/>
    <col min="11767" max="11767" width="32.28515625" style="266" customWidth="1"/>
    <col min="11768" max="11768" width="10" style="266" customWidth="1"/>
    <col min="11769" max="11769" width="11" style="266" customWidth="1"/>
    <col min="11770" max="11770" width="11.140625" style="266" customWidth="1"/>
    <col min="11771" max="11771" width="13.42578125" style="266" customWidth="1"/>
    <col min="11772" max="11772" width="59.42578125" style="266" customWidth="1"/>
    <col min="11773" max="11773" width="19.7109375" style="266" customWidth="1"/>
    <col min="11774" max="11774" width="14.7109375" style="266" customWidth="1"/>
    <col min="11775" max="12022" width="9.140625" style="266"/>
    <col min="12023" max="12023" width="32.28515625" style="266" customWidth="1"/>
    <col min="12024" max="12024" width="10" style="266" customWidth="1"/>
    <col min="12025" max="12025" width="11" style="266" customWidth="1"/>
    <col min="12026" max="12026" width="11.140625" style="266" customWidth="1"/>
    <col min="12027" max="12027" width="13.42578125" style="266" customWidth="1"/>
    <col min="12028" max="12028" width="59.42578125" style="266" customWidth="1"/>
    <col min="12029" max="12029" width="19.7109375" style="266" customWidth="1"/>
    <col min="12030" max="12030" width="14.7109375" style="266" customWidth="1"/>
    <col min="12031" max="12278" width="9.140625" style="266"/>
    <col min="12279" max="12279" width="32.28515625" style="266" customWidth="1"/>
    <col min="12280" max="12280" width="10" style="266" customWidth="1"/>
    <col min="12281" max="12281" width="11" style="266" customWidth="1"/>
    <col min="12282" max="12282" width="11.140625" style="266" customWidth="1"/>
    <col min="12283" max="12283" width="13.42578125" style="266" customWidth="1"/>
    <col min="12284" max="12284" width="59.42578125" style="266" customWidth="1"/>
    <col min="12285" max="12285" width="19.7109375" style="266" customWidth="1"/>
    <col min="12286" max="12286" width="14.7109375" style="266" customWidth="1"/>
    <col min="12287" max="12534" width="9.140625" style="266"/>
    <col min="12535" max="12535" width="32.28515625" style="266" customWidth="1"/>
    <col min="12536" max="12536" width="10" style="266" customWidth="1"/>
    <col min="12537" max="12537" width="11" style="266" customWidth="1"/>
    <col min="12538" max="12538" width="11.140625" style="266" customWidth="1"/>
    <col min="12539" max="12539" width="13.42578125" style="266" customWidth="1"/>
    <col min="12540" max="12540" width="59.42578125" style="266" customWidth="1"/>
    <col min="12541" max="12541" width="19.7109375" style="266" customWidth="1"/>
    <col min="12542" max="12542" width="14.7109375" style="266" customWidth="1"/>
    <col min="12543" max="12790" width="9.140625" style="266"/>
    <col min="12791" max="12791" width="32.28515625" style="266" customWidth="1"/>
    <col min="12792" max="12792" width="10" style="266" customWidth="1"/>
    <col min="12793" max="12793" width="11" style="266" customWidth="1"/>
    <col min="12794" max="12794" width="11.140625" style="266" customWidth="1"/>
    <col min="12795" max="12795" width="13.42578125" style="266" customWidth="1"/>
    <col min="12796" max="12796" width="59.42578125" style="266" customWidth="1"/>
    <col min="12797" max="12797" width="19.7109375" style="266" customWidth="1"/>
    <col min="12798" max="12798" width="14.7109375" style="266" customWidth="1"/>
    <col min="12799" max="13046" width="9.140625" style="266"/>
    <col min="13047" max="13047" width="32.28515625" style="266" customWidth="1"/>
    <col min="13048" max="13048" width="10" style="266" customWidth="1"/>
    <col min="13049" max="13049" width="11" style="266" customWidth="1"/>
    <col min="13050" max="13050" width="11.140625" style="266" customWidth="1"/>
    <col min="13051" max="13051" width="13.42578125" style="266" customWidth="1"/>
    <col min="13052" max="13052" width="59.42578125" style="266" customWidth="1"/>
    <col min="13053" max="13053" width="19.7109375" style="266" customWidth="1"/>
    <col min="13054" max="13054" width="14.7109375" style="266" customWidth="1"/>
    <col min="13055" max="13302" width="9.140625" style="266"/>
    <col min="13303" max="13303" width="32.28515625" style="266" customWidth="1"/>
    <col min="13304" max="13304" width="10" style="266" customWidth="1"/>
    <col min="13305" max="13305" width="11" style="266" customWidth="1"/>
    <col min="13306" max="13306" width="11.140625" style="266" customWidth="1"/>
    <col min="13307" max="13307" width="13.42578125" style="266" customWidth="1"/>
    <col min="13308" max="13308" width="59.42578125" style="266" customWidth="1"/>
    <col min="13309" max="13309" width="19.7109375" style="266" customWidth="1"/>
    <col min="13310" max="13310" width="14.7109375" style="266" customWidth="1"/>
    <col min="13311" max="13558" width="9.140625" style="266"/>
    <col min="13559" max="13559" width="32.28515625" style="266" customWidth="1"/>
    <col min="13560" max="13560" width="10" style="266" customWidth="1"/>
    <col min="13561" max="13561" width="11" style="266" customWidth="1"/>
    <col min="13562" max="13562" width="11.140625" style="266" customWidth="1"/>
    <col min="13563" max="13563" width="13.42578125" style="266" customWidth="1"/>
    <col min="13564" max="13564" width="59.42578125" style="266" customWidth="1"/>
    <col min="13565" max="13565" width="19.7109375" style="266" customWidth="1"/>
    <col min="13566" max="13566" width="14.7109375" style="266" customWidth="1"/>
    <col min="13567" max="13814" width="9.140625" style="266"/>
    <col min="13815" max="13815" width="32.28515625" style="266" customWidth="1"/>
    <col min="13816" max="13816" width="10" style="266" customWidth="1"/>
    <col min="13817" max="13817" width="11" style="266" customWidth="1"/>
    <col min="13818" max="13818" width="11.140625" style="266" customWidth="1"/>
    <col min="13819" max="13819" width="13.42578125" style="266" customWidth="1"/>
    <col min="13820" max="13820" width="59.42578125" style="266" customWidth="1"/>
    <col min="13821" max="13821" width="19.7109375" style="266" customWidth="1"/>
    <col min="13822" max="13822" width="14.7109375" style="266" customWidth="1"/>
    <col min="13823" max="14070" width="9.140625" style="266"/>
    <col min="14071" max="14071" width="32.28515625" style="266" customWidth="1"/>
    <col min="14072" max="14072" width="10" style="266" customWidth="1"/>
    <col min="14073" max="14073" width="11" style="266" customWidth="1"/>
    <col min="14074" max="14074" width="11.140625" style="266" customWidth="1"/>
    <col min="14075" max="14075" width="13.42578125" style="266" customWidth="1"/>
    <col min="14076" max="14076" width="59.42578125" style="266" customWidth="1"/>
    <col min="14077" max="14077" width="19.7109375" style="266" customWidth="1"/>
    <col min="14078" max="14078" width="14.7109375" style="266" customWidth="1"/>
    <col min="14079" max="14326" width="9.140625" style="266"/>
    <col min="14327" max="14327" width="32.28515625" style="266" customWidth="1"/>
    <col min="14328" max="14328" width="10" style="266" customWidth="1"/>
    <col min="14329" max="14329" width="11" style="266" customWidth="1"/>
    <col min="14330" max="14330" width="11.140625" style="266" customWidth="1"/>
    <col min="14331" max="14331" width="13.42578125" style="266" customWidth="1"/>
    <col min="14332" max="14332" width="59.42578125" style="266" customWidth="1"/>
    <col min="14333" max="14333" width="19.7109375" style="266" customWidth="1"/>
    <col min="14334" max="14334" width="14.7109375" style="266" customWidth="1"/>
    <col min="14335" max="14582" width="9.140625" style="266"/>
    <col min="14583" max="14583" width="32.28515625" style="266" customWidth="1"/>
    <col min="14584" max="14584" width="10" style="266" customWidth="1"/>
    <col min="14585" max="14585" width="11" style="266" customWidth="1"/>
    <col min="14586" max="14586" width="11.140625" style="266" customWidth="1"/>
    <col min="14587" max="14587" width="13.42578125" style="266" customWidth="1"/>
    <col min="14588" max="14588" width="59.42578125" style="266" customWidth="1"/>
    <col min="14589" max="14589" width="19.7109375" style="266" customWidth="1"/>
    <col min="14590" max="14590" width="14.7109375" style="266" customWidth="1"/>
    <col min="14591" max="14838" width="9.140625" style="266"/>
    <col min="14839" max="14839" width="32.28515625" style="266" customWidth="1"/>
    <col min="14840" max="14840" width="10" style="266" customWidth="1"/>
    <col min="14841" max="14841" width="11" style="266" customWidth="1"/>
    <col min="14842" max="14842" width="11.140625" style="266" customWidth="1"/>
    <col min="14843" max="14843" width="13.42578125" style="266" customWidth="1"/>
    <col min="14844" max="14844" width="59.42578125" style="266" customWidth="1"/>
    <col min="14845" max="14845" width="19.7109375" style="266" customWidth="1"/>
    <col min="14846" max="14846" width="14.7109375" style="266" customWidth="1"/>
    <col min="14847" max="15094" width="9.140625" style="266"/>
    <col min="15095" max="15095" width="32.28515625" style="266" customWidth="1"/>
    <col min="15096" max="15096" width="10" style="266" customWidth="1"/>
    <col min="15097" max="15097" width="11" style="266" customWidth="1"/>
    <col min="15098" max="15098" width="11.140625" style="266" customWidth="1"/>
    <col min="15099" max="15099" width="13.42578125" style="266" customWidth="1"/>
    <col min="15100" max="15100" width="59.42578125" style="266" customWidth="1"/>
    <col min="15101" max="15101" width="19.7109375" style="266" customWidth="1"/>
    <col min="15102" max="15102" width="14.7109375" style="266" customWidth="1"/>
    <col min="15103" max="15350" width="9.140625" style="266"/>
    <col min="15351" max="15351" width="32.28515625" style="266" customWidth="1"/>
    <col min="15352" max="15352" width="10" style="266" customWidth="1"/>
    <col min="15353" max="15353" width="11" style="266" customWidth="1"/>
    <col min="15354" max="15354" width="11.140625" style="266" customWidth="1"/>
    <col min="15355" max="15355" width="13.42578125" style="266" customWidth="1"/>
    <col min="15356" max="15356" width="59.42578125" style="266" customWidth="1"/>
    <col min="15357" max="15357" width="19.7109375" style="266" customWidth="1"/>
    <col min="15358" max="15358" width="14.7109375" style="266" customWidth="1"/>
    <col min="15359" max="15606" width="9.140625" style="266"/>
    <col min="15607" max="15607" width="32.28515625" style="266" customWidth="1"/>
    <col min="15608" max="15608" width="10" style="266" customWidth="1"/>
    <col min="15609" max="15609" width="11" style="266" customWidth="1"/>
    <col min="15610" max="15610" width="11.140625" style="266" customWidth="1"/>
    <col min="15611" max="15611" width="13.42578125" style="266" customWidth="1"/>
    <col min="15612" max="15612" width="59.42578125" style="266" customWidth="1"/>
    <col min="15613" max="15613" width="19.7109375" style="266" customWidth="1"/>
    <col min="15614" max="15614" width="14.7109375" style="266" customWidth="1"/>
    <col min="15615" max="15862" width="9.140625" style="266"/>
    <col min="15863" max="15863" width="32.28515625" style="266" customWidth="1"/>
    <col min="15864" max="15864" width="10" style="266" customWidth="1"/>
    <col min="15865" max="15865" width="11" style="266" customWidth="1"/>
    <col min="15866" max="15866" width="11.140625" style="266" customWidth="1"/>
    <col min="15867" max="15867" width="13.42578125" style="266" customWidth="1"/>
    <col min="15868" max="15868" width="59.42578125" style="266" customWidth="1"/>
    <col min="15869" max="15869" width="19.7109375" style="266" customWidth="1"/>
    <col min="15870" max="15870" width="14.7109375" style="266" customWidth="1"/>
    <col min="15871" max="16118" width="9.140625" style="266"/>
    <col min="16119" max="16119" width="32.28515625" style="266" customWidth="1"/>
    <col min="16120" max="16120" width="10" style="266" customWidth="1"/>
    <col min="16121" max="16121" width="11" style="266" customWidth="1"/>
    <col min="16122" max="16122" width="11.140625" style="266" customWidth="1"/>
    <col min="16123" max="16123" width="13.42578125" style="266" customWidth="1"/>
    <col min="16124" max="16124" width="59.42578125" style="266" customWidth="1"/>
    <col min="16125" max="16125" width="19.7109375" style="266" customWidth="1"/>
    <col min="16126" max="16126" width="14.7109375" style="266" customWidth="1"/>
    <col min="16127" max="16384" width="9.140625" style="266"/>
  </cols>
  <sheetData>
    <row r="1" spans="1:13" s="249" customFormat="1" ht="15" customHeight="1" x14ac:dyDescent="0.2">
      <c r="A1" s="248" t="s">
        <v>200</v>
      </c>
      <c r="E1" s="248"/>
      <c r="F1" s="250"/>
      <c r="G1" s="248"/>
      <c r="K1" s="248"/>
      <c r="L1" s="248"/>
      <c r="M1" s="251"/>
    </row>
    <row r="2" spans="1:13" s="249" customFormat="1" ht="15" customHeight="1" x14ac:dyDescent="0.2">
      <c r="A2" s="248" t="s">
        <v>201</v>
      </c>
      <c r="E2" s="248"/>
      <c r="F2" s="250"/>
      <c r="G2" s="248"/>
      <c r="K2" s="248"/>
      <c r="L2" s="248"/>
      <c r="M2" s="251"/>
    </row>
    <row r="3" spans="1:13" s="249" customFormat="1" ht="15" customHeight="1" x14ac:dyDescent="0.2">
      <c r="A3" s="248" t="s">
        <v>333</v>
      </c>
      <c r="E3" s="248"/>
      <c r="F3" s="250"/>
      <c r="G3" s="248"/>
      <c r="K3" s="248"/>
      <c r="L3" s="248"/>
      <c r="M3" s="251"/>
    </row>
    <row r="4" spans="1:13" s="249" customFormat="1" ht="15" customHeight="1" x14ac:dyDescent="0.2">
      <c r="A4" s="248" t="s">
        <v>202</v>
      </c>
      <c r="F4" s="252"/>
      <c r="L4" s="248"/>
      <c r="M4" s="253"/>
    </row>
    <row r="5" spans="1:13" s="249" customFormat="1" ht="15" customHeight="1" x14ac:dyDescent="0.2">
      <c r="A5" s="248"/>
      <c r="F5" s="252"/>
      <c r="L5" s="248"/>
      <c r="M5" s="253"/>
    </row>
    <row r="6" spans="1:13" s="249" customFormat="1" ht="15" customHeight="1" x14ac:dyDescent="0.25">
      <c r="A6" s="254" t="s">
        <v>203</v>
      </c>
      <c r="F6" s="252"/>
      <c r="G6" s="254" t="s">
        <v>204</v>
      </c>
      <c r="L6" s="248"/>
      <c r="M6" s="253"/>
    </row>
    <row r="7" spans="1:13" s="249" customFormat="1" ht="15" customHeight="1" x14ac:dyDescent="0.2">
      <c r="A7" s="255" t="s">
        <v>205</v>
      </c>
      <c r="B7" s="256" t="s">
        <v>206</v>
      </c>
      <c r="C7" s="256"/>
      <c r="D7" s="256"/>
      <c r="E7" s="256"/>
      <c r="F7" s="257"/>
      <c r="G7" s="258" t="s">
        <v>207</v>
      </c>
      <c r="H7" s="259" t="s">
        <v>206</v>
      </c>
      <c r="I7" s="259"/>
      <c r="J7" s="259"/>
      <c r="K7" s="259"/>
      <c r="L7" s="260" t="s">
        <v>2</v>
      </c>
      <c r="M7" s="260" t="s">
        <v>208</v>
      </c>
    </row>
    <row r="8" spans="1:13" ht="16.5" customHeight="1" x14ac:dyDescent="0.2">
      <c r="A8" s="261"/>
      <c r="B8" s="262" t="s">
        <v>209</v>
      </c>
      <c r="C8" s="262" t="s">
        <v>210</v>
      </c>
      <c r="D8" s="262" t="s">
        <v>211</v>
      </c>
      <c r="E8" s="262" t="s">
        <v>41</v>
      </c>
      <c r="F8" s="257"/>
      <c r="G8" s="259"/>
      <c r="H8" s="263" t="s">
        <v>209</v>
      </c>
      <c r="I8" s="263" t="s">
        <v>210</v>
      </c>
      <c r="J8" s="263" t="s">
        <v>211</v>
      </c>
      <c r="K8" s="264" t="s">
        <v>41</v>
      </c>
      <c r="L8" s="265"/>
      <c r="M8" s="265"/>
    </row>
    <row r="9" spans="1:13" s="275" customFormat="1" ht="16.5" customHeight="1" x14ac:dyDescent="0.2">
      <c r="A9" s="267" t="s">
        <v>212</v>
      </c>
      <c r="B9" s="268"/>
      <c r="C9" s="268">
        <v>-4384938</v>
      </c>
      <c r="D9" s="268"/>
      <c r="E9" s="269">
        <f>SUM(B9:D9)</f>
        <v>-4384938</v>
      </c>
      <c r="F9" s="257"/>
      <c r="G9" s="270"/>
      <c r="H9" s="271">
        <f>H10+H12+H15+H14</f>
        <v>0</v>
      </c>
      <c r="I9" s="271">
        <f>I10+I12+I15+I14</f>
        <v>4384938</v>
      </c>
      <c r="J9" s="271">
        <f>J10+J12+J15+J14</f>
        <v>0</v>
      </c>
      <c r="K9" s="272">
        <f>K10+K12+K15+K14</f>
        <v>4384938</v>
      </c>
      <c r="L9" s="273"/>
      <c r="M9" s="274"/>
    </row>
    <row r="10" spans="1:13" s="275" customFormat="1" ht="16.5" customHeight="1" x14ac:dyDescent="0.2">
      <c r="A10" s="276"/>
      <c r="B10" s="277"/>
      <c r="C10" s="277"/>
      <c r="D10" s="277"/>
      <c r="E10" s="278"/>
      <c r="F10" s="279"/>
      <c r="G10" s="216" t="s">
        <v>213</v>
      </c>
      <c r="H10" s="280"/>
      <c r="I10" s="280">
        <v>2000000</v>
      </c>
      <c r="J10" s="280"/>
      <c r="K10" s="281">
        <f>SUM(H10:J10)</f>
        <v>2000000</v>
      </c>
      <c r="L10" s="282" t="s">
        <v>214</v>
      </c>
      <c r="M10" s="283" t="s">
        <v>215</v>
      </c>
    </row>
    <row r="11" spans="1:13" s="275" customFormat="1" ht="16.5" customHeight="1" x14ac:dyDescent="0.2">
      <c r="A11" s="276"/>
      <c r="B11" s="277"/>
      <c r="C11" s="277"/>
      <c r="D11" s="277"/>
      <c r="E11" s="278"/>
      <c r="F11" s="279"/>
      <c r="G11" s="284"/>
      <c r="H11" s="280"/>
      <c r="I11" s="280"/>
      <c r="J11" s="280"/>
      <c r="K11" s="281"/>
      <c r="L11" s="282"/>
      <c r="M11" s="283"/>
    </row>
    <row r="12" spans="1:13" s="275" customFormat="1" ht="24.75" customHeight="1" x14ac:dyDescent="0.2">
      <c r="A12" s="276"/>
      <c r="B12" s="277"/>
      <c r="C12" s="277"/>
      <c r="D12" s="277"/>
      <c r="E12" s="278"/>
      <c r="F12" s="279"/>
      <c r="G12" s="284" t="s">
        <v>216</v>
      </c>
      <c r="H12" s="285"/>
      <c r="I12" s="285">
        <v>749563</v>
      </c>
      <c r="J12" s="285"/>
      <c r="K12" s="286">
        <f>SUM(H12:J12)</f>
        <v>749563</v>
      </c>
      <c r="L12" s="287" t="s">
        <v>217</v>
      </c>
      <c r="M12" s="283"/>
    </row>
    <row r="13" spans="1:13" s="275" customFormat="1" ht="15.75" customHeight="1" x14ac:dyDescent="0.2">
      <c r="A13" s="288"/>
      <c r="B13" s="277"/>
      <c r="C13" s="277"/>
      <c r="D13" s="277"/>
      <c r="E13" s="278"/>
      <c r="F13" s="279"/>
      <c r="G13" s="284"/>
      <c r="H13" s="277"/>
      <c r="I13" s="277"/>
      <c r="J13" s="277"/>
      <c r="K13" s="278"/>
      <c r="L13" s="289"/>
      <c r="M13" s="283"/>
    </row>
    <row r="14" spans="1:13" s="275" customFormat="1" ht="41.25" customHeight="1" x14ac:dyDescent="0.2">
      <c r="A14" s="276"/>
      <c r="B14" s="277"/>
      <c r="C14" s="277"/>
      <c r="D14" s="277"/>
      <c r="E14" s="278"/>
      <c r="F14" s="279"/>
      <c r="G14" s="284" t="s">
        <v>218</v>
      </c>
      <c r="H14" s="285"/>
      <c r="I14" s="285">
        <v>177678</v>
      </c>
      <c r="J14" s="285"/>
      <c r="K14" s="286">
        <f>SUM(H14:J14)</f>
        <v>177678</v>
      </c>
      <c r="L14" s="290" t="s">
        <v>219</v>
      </c>
      <c r="M14" s="283"/>
    </row>
    <row r="15" spans="1:13" s="275" customFormat="1" ht="16.5" customHeight="1" x14ac:dyDescent="0.2">
      <c r="A15" s="276"/>
      <c r="B15" s="280"/>
      <c r="C15" s="280"/>
      <c r="D15" s="280"/>
      <c r="E15" s="281"/>
      <c r="F15" s="291"/>
      <c r="G15" s="216" t="s">
        <v>220</v>
      </c>
      <c r="H15" s="292">
        <f>SUM(H16:H17)</f>
        <v>0</v>
      </c>
      <c r="I15" s="292">
        <f t="shared" ref="I15:K15" si="0">SUM(I16:I17)</f>
        <v>1457697</v>
      </c>
      <c r="J15" s="292">
        <f t="shared" si="0"/>
        <v>0</v>
      </c>
      <c r="K15" s="293">
        <f t="shared" si="0"/>
        <v>1457697</v>
      </c>
      <c r="L15" s="294"/>
      <c r="M15" s="283"/>
    </row>
    <row r="16" spans="1:13" s="275" customFormat="1" ht="37.5" customHeight="1" x14ac:dyDescent="0.2">
      <c r="A16" s="288"/>
      <c r="B16" s="277"/>
      <c r="C16" s="277"/>
      <c r="D16" s="277"/>
      <c r="E16" s="278"/>
      <c r="F16" s="279"/>
      <c r="G16" s="284"/>
      <c r="H16" s="285"/>
      <c r="I16" s="285">
        <v>1436601</v>
      </c>
      <c r="J16" s="285"/>
      <c r="K16" s="286">
        <f t="shared" ref="K16:K17" si="1">SUM(H16:J16)</f>
        <v>1436601</v>
      </c>
      <c r="L16" s="290" t="s">
        <v>221</v>
      </c>
      <c r="M16" s="283"/>
    </row>
    <row r="17" spans="1:13" s="275" customFormat="1" ht="15" customHeight="1" x14ac:dyDescent="0.2">
      <c r="A17" s="288"/>
      <c r="B17" s="277"/>
      <c r="C17" s="277"/>
      <c r="D17" s="277"/>
      <c r="E17" s="278"/>
      <c r="F17" s="279"/>
      <c r="G17" s="295"/>
      <c r="H17" s="277"/>
      <c r="I17" s="280">
        <v>21096</v>
      </c>
      <c r="J17" s="280"/>
      <c r="K17" s="281">
        <f t="shared" si="1"/>
        <v>21096</v>
      </c>
      <c r="L17" s="296" t="s">
        <v>222</v>
      </c>
      <c r="M17" s="283"/>
    </row>
    <row r="18" spans="1:13" s="275" customFormat="1" ht="15" customHeight="1" x14ac:dyDescent="0.2">
      <c r="A18" s="288"/>
      <c r="B18" s="277"/>
      <c r="C18" s="277"/>
      <c r="D18" s="277"/>
      <c r="E18" s="278"/>
      <c r="F18" s="279"/>
      <c r="G18" s="295"/>
      <c r="H18" s="277"/>
      <c r="I18" s="280"/>
      <c r="J18" s="280"/>
      <c r="K18" s="281"/>
      <c r="L18" s="296"/>
      <c r="M18" s="297"/>
    </row>
    <row r="19" spans="1:13" s="303" customFormat="1" ht="26.25" customHeight="1" x14ac:dyDescent="0.2">
      <c r="A19" s="298" t="s">
        <v>223</v>
      </c>
      <c r="B19" s="299"/>
      <c r="C19" s="299"/>
      <c r="D19" s="299">
        <v>-6000000</v>
      </c>
      <c r="E19" s="300">
        <f>SUM(B19:D19)</f>
        <v>-6000000</v>
      </c>
      <c r="F19" s="301"/>
      <c r="G19" s="298" t="s">
        <v>224</v>
      </c>
      <c r="H19" s="299"/>
      <c r="I19" s="299"/>
      <c r="J19" s="299">
        <v>6000000</v>
      </c>
      <c r="K19" s="300">
        <f>SUM(H19:J19)</f>
        <v>6000000</v>
      </c>
      <c r="L19" s="290" t="s">
        <v>225</v>
      </c>
      <c r="M19" s="302" t="s">
        <v>226</v>
      </c>
    </row>
    <row r="20" spans="1:13" ht="15" customHeight="1" x14ac:dyDescent="0.2">
      <c r="A20" s="276"/>
      <c r="B20" s="304"/>
      <c r="C20" s="304"/>
      <c r="D20" s="304"/>
      <c r="E20" s="305"/>
      <c r="F20" s="306"/>
      <c r="G20" s="307"/>
      <c r="H20" s="304"/>
      <c r="I20" s="304"/>
      <c r="J20" s="304"/>
      <c r="K20" s="305"/>
      <c r="L20" s="294"/>
      <c r="M20" s="308"/>
    </row>
    <row r="21" spans="1:13" ht="27" customHeight="1" x14ac:dyDescent="0.2">
      <c r="A21" s="298" t="s">
        <v>227</v>
      </c>
      <c r="B21" s="299"/>
      <c r="C21" s="299"/>
      <c r="D21" s="299">
        <v>-109313555</v>
      </c>
      <c r="E21" s="300">
        <f>SUM(B21:D21)</f>
        <v>-109313555</v>
      </c>
      <c r="F21" s="301"/>
      <c r="G21" s="298" t="s">
        <v>224</v>
      </c>
      <c r="H21" s="299"/>
      <c r="I21" s="299"/>
      <c r="J21" s="299">
        <v>109313555</v>
      </c>
      <c r="K21" s="300">
        <f>SUM(H21:J21)</f>
        <v>109313555</v>
      </c>
      <c r="L21" s="290" t="s">
        <v>228</v>
      </c>
      <c r="M21" s="302" t="s">
        <v>229</v>
      </c>
    </row>
    <row r="22" spans="1:13" s="303" customFormat="1" ht="15" customHeight="1" x14ac:dyDescent="0.2">
      <c r="A22" s="276"/>
      <c r="B22" s="309"/>
      <c r="C22" s="309"/>
      <c r="D22" s="309"/>
      <c r="E22" s="282"/>
      <c r="F22" s="310"/>
      <c r="G22" s="216"/>
      <c r="H22" s="309"/>
      <c r="I22" s="309"/>
      <c r="J22" s="309"/>
      <c r="K22" s="282"/>
      <c r="L22" s="294"/>
      <c r="M22" s="308"/>
    </row>
    <row r="23" spans="1:13" s="303" customFormat="1" ht="15" customHeight="1" x14ac:dyDescent="0.2">
      <c r="A23" s="311" t="s">
        <v>230</v>
      </c>
      <c r="B23" s="312">
        <v>-2593</v>
      </c>
      <c r="C23" s="312"/>
      <c r="D23" s="312"/>
      <c r="E23" s="313">
        <f>SUM(B23:D23)</f>
        <v>-2593</v>
      </c>
      <c r="F23" s="310"/>
      <c r="G23" s="311"/>
      <c r="H23" s="314">
        <f>SUM(H24:H27)</f>
        <v>2593</v>
      </c>
      <c r="I23" s="314">
        <f t="shared" ref="I23:K23" si="2">SUM(I24:I27)</f>
        <v>0</v>
      </c>
      <c r="J23" s="314">
        <f t="shared" si="2"/>
        <v>0</v>
      </c>
      <c r="K23" s="315">
        <f t="shared" si="2"/>
        <v>2593</v>
      </c>
      <c r="L23" s="316"/>
      <c r="M23" s="308"/>
    </row>
    <row r="24" spans="1:13" s="303" customFormat="1" ht="15" customHeight="1" x14ac:dyDescent="0.2">
      <c r="A24" s="311"/>
      <c r="B24" s="312"/>
      <c r="C24" s="312"/>
      <c r="D24" s="312"/>
      <c r="E24" s="313"/>
      <c r="F24" s="310"/>
      <c r="G24" s="216" t="s">
        <v>227</v>
      </c>
      <c r="H24" s="309">
        <v>291</v>
      </c>
      <c r="I24" s="309"/>
      <c r="J24" s="309"/>
      <c r="K24" s="282">
        <f>SUM(H24:J24)</f>
        <v>291</v>
      </c>
      <c r="L24" s="317" t="s">
        <v>231</v>
      </c>
      <c r="M24" s="308"/>
    </row>
    <row r="25" spans="1:13" s="303" customFormat="1" ht="15" customHeight="1" x14ac:dyDescent="0.2">
      <c r="A25" s="311"/>
      <c r="B25" s="312"/>
      <c r="C25" s="312"/>
      <c r="D25" s="312"/>
      <c r="E25" s="313"/>
      <c r="F25" s="310"/>
      <c r="G25" s="216" t="s">
        <v>232</v>
      </c>
      <c r="H25" s="309">
        <v>283</v>
      </c>
      <c r="I25" s="309"/>
      <c r="J25" s="309"/>
      <c r="K25" s="282">
        <f t="shared" ref="K25:K27" si="3">SUM(H25:J25)</f>
        <v>283</v>
      </c>
      <c r="L25" s="317"/>
      <c r="M25" s="308"/>
    </row>
    <row r="26" spans="1:13" s="303" customFormat="1" ht="15" customHeight="1" x14ac:dyDescent="0.2">
      <c r="A26" s="311"/>
      <c r="B26" s="312"/>
      <c r="C26" s="312"/>
      <c r="D26" s="312"/>
      <c r="E26" s="313"/>
      <c r="F26" s="310"/>
      <c r="G26" s="216" t="s">
        <v>233</v>
      </c>
      <c r="H26" s="309">
        <v>285</v>
      </c>
      <c r="I26" s="309"/>
      <c r="J26" s="309"/>
      <c r="K26" s="282">
        <f t="shared" si="3"/>
        <v>285</v>
      </c>
      <c r="L26" s="317"/>
      <c r="M26" s="308"/>
    </row>
    <row r="27" spans="1:13" s="303" customFormat="1" ht="15" customHeight="1" x14ac:dyDescent="0.2">
      <c r="A27" s="311"/>
      <c r="B27" s="312"/>
      <c r="C27" s="312"/>
      <c r="D27" s="312"/>
      <c r="E27" s="313"/>
      <c r="F27" s="310"/>
      <c r="G27" s="216" t="s">
        <v>234</v>
      </c>
      <c r="H27" s="309">
        <v>1734</v>
      </c>
      <c r="I27" s="309"/>
      <c r="J27" s="309"/>
      <c r="K27" s="282">
        <f t="shared" si="3"/>
        <v>1734</v>
      </c>
      <c r="L27" s="317"/>
      <c r="M27" s="308"/>
    </row>
    <row r="28" spans="1:13" s="303" customFormat="1" ht="15" customHeight="1" x14ac:dyDescent="0.2">
      <c r="A28" s="311"/>
      <c r="B28" s="309"/>
      <c r="C28" s="309"/>
      <c r="D28" s="309"/>
      <c r="E28" s="282"/>
      <c r="F28" s="310"/>
      <c r="G28" s="216"/>
      <c r="H28" s="309"/>
      <c r="I28" s="309"/>
      <c r="J28" s="309"/>
      <c r="K28" s="282"/>
      <c r="L28" s="294"/>
      <c r="M28" s="308"/>
    </row>
    <row r="29" spans="1:13" ht="76.5" customHeight="1" x14ac:dyDescent="0.2">
      <c r="A29" s="318" t="s">
        <v>235</v>
      </c>
      <c r="B29" s="299"/>
      <c r="C29" s="299">
        <v>-1517649</v>
      </c>
      <c r="D29" s="299"/>
      <c r="E29" s="300">
        <f>SUM(B29:D29)</f>
        <v>-1517649</v>
      </c>
      <c r="F29" s="301"/>
      <c r="G29" s="298" t="s">
        <v>236</v>
      </c>
      <c r="H29" s="299"/>
      <c r="I29" s="299">
        <v>1517649</v>
      </c>
      <c r="J29" s="299"/>
      <c r="K29" s="300">
        <f>SUM(H29:J29)</f>
        <v>1517649</v>
      </c>
      <c r="L29" s="319" t="s">
        <v>237</v>
      </c>
      <c r="M29" s="302" t="s">
        <v>238</v>
      </c>
    </row>
    <row r="30" spans="1:13" ht="15.75" customHeight="1" x14ac:dyDescent="0.2">
      <c r="A30" s="320"/>
      <c r="B30" s="304"/>
      <c r="C30" s="304"/>
      <c r="D30" s="304"/>
      <c r="E30" s="305"/>
      <c r="F30" s="306"/>
      <c r="G30" s="307"/>
      <c r="H30" s="304"/>
      <c r="I30" s="304"/>
      <c r="J30" s="304"/>
      <c r="K30" s="305"/>
      <c r="L30" s="321"/>
      <c r="M30" s="322"/>
    </row>
    <row r="31" spans="1:13" ht="39.75" customHeight="1" x14ac:dyDescent="0.2">
      <c r="A31" s="298" t="s">
        <v>236</v>
      </c>
      <c r="B31" s="323">
        <f>-303029-48490-50527-48651</f>
        <v>-450697</v>
      </c>
      <c r="C31" s="323"/>
      <c r="D31" s="323"/>
      <c r="E31" s="324">
        <f>SUM(B31:D31)</f>
        <v>-450697</v>
      </c>
      <c r="F31" s="325"/>
      <c r="G31" s="298" t="s">
        <v>239</v>
      </c>
      <c r="H31" s="323">
        <f>303029+48490+50527+48651</f>
        <v>450697</v>
      </c>
      <c r="I31" s="323"/>
      <c r="J31" s="323"/>
      <c r="K31" s="324">
        <f>SUM(H31:J31)</f>
        <v>450697</v>
      </c>
      <c r="L31" s="287" t="s">
        <v>240</v>
      </c>
      <c r="M31" s="302" t="s">
        <v>241</v>
      </c>
    </row>
    <row r="32" spans="1:13" ht="18" customHeight="1" thickBot="1" x14ac:dyDescent="0.25">
      <c r="A32" s="326" t="s">
        <v>41</v>
      </c>
      <c r="B32" s="327">
        <f>B31+B29+B23+B21+B19+B9</f>
        <v>-453290</v>
      </c>
      <c r="C32" s="327">
        <f t="shared" ref="C32:E32" si="4">C31+C29+C23+C21+C19+C9</f>
        <v>-5902587</v>
      </c>
      <c r="D32" s="327">
        <f t="shared" si="4"/>
        <v>-115313555</v>
      </c>
      <c r="E32" s="328">
        <f t="shared" si="4"/>
        <v>-121669432</v>
      </c>
      <c r="F32" s="257"/>
      <c r="G32" s="329" t="s">
        <v>41</v>
      </c>
      <c r="H32" s="327">
        <f t="shared" ref="H32:K32" si="5">H31+H29+H23+H21+H19+H9</f>
        <v>453290</v>
      </c>
      <c r="I32" s="327">
        <f t="shared" si="5"/>
        <v>5902587</v>
      </c>
      <c r="J32" s="327">
        <f t="shared" si="5"/>
        <v>115313555</v>
      </c>
      <c r="K32" s="328">
        <f t="shared" si="5"/>
        <v>121669432</v>
      </c>
      <c r="L32" s="330"/>
      <c r="M32" s="331"/>
    </row>
    <row r="33" spans="1:13" ht="13.5" thickTop="1" x14ac:dyDescent="0.2">
      <c r="A33" s="275"/>
      <c r="B33" s="275"/>
      <c r="C33" s="275"/>
      <c r="D33" s="275"/>
      <c r="E33" s="275"/>
      <c r="F33" s="332"/>
      <c r="G33" s="333"/>
      <c r="H33" s="275"/>
      <c r="I33" s="275"/>
      <c r="J33" s="275"/>
      <c r="K33" s="275"/>
      <c r="L33" s="334"/>
      <c r="M33" s="335"/>
    </row>
    <row r="34" spans="1:13" x14ac:dyDescent="0.2">
      <c r="A34" s="275"/>
      <c r="B34" s="275"/>
      <c r="C34" s="275"/>
      <c r="D34" s="275"/>
      <c r="E34" s="275"/>
      <c r="F34" s="332"/>
      <c r="G34" s="333"/>
      <c r="H34" s="275">
        <f>B32+H32</f>
        <v>0</v>
      </c>
      <c r="I34" s="275">
        <f t="shared" ref="I34:K34" si="6">C32+I32</f>
        <v>0</v>
      </c>
      <c r="J34" s="275">
        <f t="shared" si="6"/>
        <v>0</v>
      </c>
      <c r="K34" s="275">
        <f t="shared" si="6"/>
        <v>0</v>
      </c>
      <c r="L34" s="334"/>
      <c r="M34" s="335"/>
    </row>
    <row r="35" spans="1:13" x14ac:dyDescent="0.2">
      <c r="A35" s="275"/>
      <c r="B35" s="275"/>
      <c r="C35" s="275"/>
      <c r="D35" s="275"/>
      <c r="E35" s="275"/>
      <c r="F35" s="332"/>
      <c r="G35" s="333"/>
      <c r="H35" s="275"/>
      <c r="I35" s="275"/>
      <c r="J35" s="275"/>
      <c r="K35" s="275"/>
      <c r="L35" s="334"/>
      <c r="M35" s="336"/>
    </row>
    <row r="36" spans="1:13" s="338" customFormat="1" x14ac:dyDescent="0.2">
      <c r="A36" s="266"/>
      <c r="B36" s="266"/>
      <c r="C36" s="266"/>
      <c r="D36" s="266"/>
      <c r="E36" s="266"/>
      <c r="F36" s="332"/>
      <c r="G36" s="337"/>
      <c r="H36" s="266"/>
      <c r="I36" s="266"/>
      <c r="J36" s="266"/>
      <c r="K36" s="266"/>
      <c r="L36" s="303"/>
    </row>
    <row r="37" spans="1:13" s="338" customFormat="1" x14ac:dyDescent="0.2">
      <c r="A37" s="266"/>
      <c r="B37" s="266"/>
      <c r="C37" s="266"/>
      <c r="D37" s="266"/>
      <c r="E37" s="266"/>
      <c r="F37" s="332"/>
      <c r="G37" s="337"/>
      <c r="H37" s="266"/>
      <c r="I37" s="266"/>
      <c r="J37" s="266"/>
      <c r="K37" s="266"/>
      <c r="L37" s="266"/>
    </row>
    <row r="38" spans="1:13" s="338" customFormat="1" x14ac:dyDescent="0.2">
      <c r="A38" s="266"/>
      <c r="B38" s="266"/>
      <c r="C38" s="266"/>
      <c r="D38" s="266"/>
      <c r="E38" s="266"/>
      <c r="F38" s="332"/>
      <c r="G38" s="337"/>
      <c r="H38" s="266"/>
      <c r="I38" s="266"/>
      <c r="J38" s="266"/>
      <c r="K38" s="266"/>
      <c r="L38" s="266"/>
    </row>
    <row r="39" spans="1:13" s="338" customFormat="1" x14ac:dyDescent="0.2">
      <c r="A39" s="266"/>
      <c r="B39" s="266"/>
      <c r="C39" s="266"/>
      <c r="D39" s="266"/>
      <c r="E39" s="266"/>
      <c r="F39" s="332"/>
      <c r="G39" s="337"/>
      <c r="H39" s="266"/>
      <c r="I39" s="266"/>
      <c r="J39" s="266"/>
      <c r="K39" s="266"/>
      <c r="L39" s="266"/>
    </row>
    <row r="40" spans="1:13" s="338" customFormat="1" x14ac:dyDescent="0.2">
      <c r="A40" s="266"/>
      <c r="B40" s="266"/>
      <c r="C40" s="266"/>
      <c r="D40" s="266"/>
      <c r="E40" s="266"/>
      <c r="F40" s="332"/>
      <c r="G40" s="337"/>
      <c r="H40" s="266"/>
      <c r="I40" s="266"/>
      <c r="J40" s="266"/>
      <c r="K40" s="266"/>
      <c r="L40" s="266"/>
    </row>
    <row r="41" spans="1:13" s="338" customFormat="1" x14ac:dyDescent="0.2">
      <c r="A41" s="266"/>
      <c r="B41" s="266"/>
      <c r="C41" s="266"/>
      <c r="D41" s="266"/>
      <c r="E41" s="266"/>
      <c r="F41" s="332"/>
      <c r="G41" s="337"/>
      <c r="H41" s="266"/>
      <c r="I41" s="266"/>
      <c r="J41" s="266"/>
      <c r="K41" s="266"/>
      <c r="L41" s="266"/>
    </row>
    <row r="42" spans="1:13" s="338" customFormat="1" x14ac:dyDescent="0.2">
      <c r="A42" s="266"/>
      <c r="B42" s="266"/>
      <c r="C42" s="266"/>
      <c r="D42" s="266"/>
      <c r="E42" s="266"/>
      <c r="F42" s="332"/>
      <c r="G42" s="266"/>
      <c r="H42" s="266"/>
      <c r="I42" s="266"/>
      <c r="J42" s="266"/>
      <c r="K42" s="266"/>
      <c r="L42" s="266"/>
    </row>
    <row r="43" spans="1:13" s="338" customFormat="1" x14ac:dyDescent="0.2">
      <c r="A43" s="266"/>
      <c r="B43" s="266"/>
      <c r="C43" s="266"/>
      <c r="D43" s="266"/>
      <c r="E43" s="266"/>
      <c r="F43" s="332"/>
      <c r="G43" s="266"/>
      <c r="H43" s="266"/>
      <c r="I43" s="266"/>
      <c r="J43" s="266"/>
      <c r="K43" s="266"/>
      <c r="L43" s="266"/>
    </row>
    <row r="44" spans="1:13" s="338" customFormat="1" x14ac:dyDescent="0.2">
      <c r="A44" s="266"/>
      <c r="B44" s="266"/>
      <c r="C44" s="266"/>
      <c r="D44" s="266"/>
      <c r="E44" s="266"/>
      <c r="F44" s="332"/>
      <c r="G44" s="266"/>
      <c r="H44" s="266"/>
      <c r="I44" s="266"/>
      <c r="J44" s="266"/>
      <c r="K44" s="266"/>
      <c r="L44" s="266"/>
    </row>
    <row r="45" spans="1:13" s="338" customFormat="1" x14ac:dyDescent="0.2">
      <c r="A45" s="266"/>
      <c r="B45" s="266"/>
      <c r="C45" s="266"/>
      <c r="D45" s="266"/>
      <c r="E45" s="266"/>
      <c r="F45" s="332"/>
      <c r="G45" s="266"/>
      <c r="H45" s="266"/>
      <c r="I45" s="266"/>
      <c r="J45" s="266"/>
      <c r="K45" s="266"/>
      <c r="L45" s="266"/>
    </row>
    <row r="46" spans="1:13" s="338" customFormat="1" x14ac:dyDescent="0.2">
      <c r="A46" s="266"/>
      <c r="B46" s="266"/>
      <c r="C46" s="266"/>
      <c r="D46" s="266"/>
      <c r="E46" s="266"/>
      <c r="F46" s="332"/>
      <c r="G46" s="266"/>
      <c r="H46" s="266"/>
      <c r="I46" s="266"/>
      <c r="J46" s="266"/>
      <c r="K46" s="266"/>
      <c r="L46" s="266"/>
    </row>
    <row r="47" spans="1:13" s="338" customFormat="1" x14ac:dyDescent="0.2">
      <c r="A47" s="266"/>
      <c r="B47" s="266"/>
      <c r="C47" s="266"/>
      <c r="D47" s="266"/>
      <c r="E47" s="266"/>
      <c r="F47" s="332"/>
      <c r="G47" s="266"/>
      <c r="H47" s="266"/>
      <c r="I47" s="266"/>
      <c r="J47" s="266"/>
      <c r="K47" s="266"/>
      <c r="L47" s="266"/>
    </row>
    <row r="48" spans="1:13" s="338" customFormat="1" x14ac:dyDescent="0.2">
      <c r="A48" s="266"/>
      <c r="B48" s="266"/>
      <c r="C48" s="266"/>
      <c r="D48" s="266"/>
      <c r="E48" s="266"/>
      <c r="F48" s="332"/>
      <c r="G48" s="266"/>
      <c r="H48" s="266"/>
      <c r="I48" s="266"/>
      <c r="J48" s="266"/>
      <c r="K48" s="266"/>
      <c r="L48" s="266"/>
    </row>
    <row r="49" spans="1:12" s="338" customFormat="1" x14ac:dyDescent="0.2">
      <c r="A49" s="266"/>
      <c r="B49" s="266"/>
      <c r="C49" s="266"/>
      <c r="D49" s="266"/>
      <c r="E49" s="266"/>
      <c r="F49" s="332"/>
      <c r="G49" s="266"/>
      <c r="H49" s="266"/>
      <c r="I49" s="266"/>
      <c r="J49" s="266"/>
      <c r="K49" s="266"/>
      <c r="L49" s="266"/>
    </row>
    <row r="50" spans="1:12" s="338" customFormat="1" x14ac:dyDescent="0.2">
      <c r="A50" s="266"/>
      <c r="B50" s="266"/>
      <c r="C50" s="266"/>
      <c r="D50" s="266"/>
      <c r="E50" s="266"/>
      <c r="F50" s="332"/>
      <c r="G50" s="266"/>
      <c r="H50" s="266"/>
      <c r="I50" s="266"/>
      <c r="J50" s="266"/>
      <c r="K50" s="266"/>
      <c r="L50" s="266"/>
    </row>
    <row r="51" spans="1:12" s="338" customFormat="1" x14ac:dyDescent="0.2">
      <c r="A51" s="266"/>
      <c r="B51" s="266"/>
      <c r="C51" s="266"/>
      <c r="D51" s="266"/>
      <c r="E51" s="266"/>
      <c r="F51" s="332"/>
      <c r="G51" s="266"/>
      <c r="H51" s="266"/>
      <c r="I51" s="266"/>
      <c r="J51" s="266"/>
      <c r="K51" s="266"/>
      <c r="L51" s="266"/>
    </row>
    <row r="52" spans="1:12" x14ac:dyDescent="0.2">
      <c r="F52" s="332"/>
    </row>
    <row r="53" spans="1:12" x14ac:dyDescent="0.2">
      <c r="F53" s="332"/>
    </row>
    <row r="54" spans="1:12" x14ac:dyDescent="0.2">
      <c r="F54" s="332"/>
    </row>
    <row r="55" spans="1:12" x14ac:dyDescent="0.2">
      <c r="F55" s="332"/>
    </row>
    <row r="56" spans="1:12" x14ac:dyDescent="0.2">
      <c r="F56" s="332"/>
    </row>
    <row r="57" spans="1:12" x14ac:dyDescent="0.2">
      <c r="F57" s="332"/>
    </row>
    <row r="58" spans="1:12" x14ac:dyDescent="0.2">
      <c r="F58" s="332"/>
    </row>
    <row r="59" spans="1:12" x14ac:dyDescent="0.2">
      <c r="F59" s="332"/>
    </row>
    <row r="60" spans="1:12" x14ac:dyDescent="0.2">
      <c r="F60" s="332"/>
    </row>
    <row r="61" spans="1:12" x14ac:dyDescent="0.2">
      <c r="F61" s="332"/>
    </row>
    <row r="62" spans="1:12" x14ac:dyDescent="0.2">
      <c r="F62" s="332"/>
    </row>
    <row r="63" spans="1:12" x14ac:dyDescent="0.2">
      <c r="F63" s="332"/>
    </row>
    <row r="64" spans="1:12" x14ac:dyDescent="0.2">
      <c r="F64" s="332"/>
    </row>
    <row r="65" spans="6:6" x14ac:dyDescent="0.2">
      <c r="F65" s="332"/>
    </row>
    <row r="66" spans="6:6" x14ac:dyDescent="0.2">
      <c r="F66" s="332"/>
    </row>
    <row r="67" spans="6:6" x14ac:dyDescent="0.2">
      <c r="F67" s="332"/>
    </row>
    <row r="68" spans="6:6" x14ac:dyDescent="0.2">
      <c r="F68" s="332"/>
    </row>
    <row r="69" spans="6:6" x14ac:dyDescent="0.2">
      <c r="F69" s="332"/>
    </row>
    <row r="70" spans="6:6" x14ac:dyDescent="0.2">
      <c r="F70" s="332"/>
    </row>
    <row r="71" spans="6:6" x14ac:dyDescent="0.2">
      <c r="F71" s="332"/>
    </row>
    <row r="72" spans="6:6" x14ac:dyDescent="0.2">
      <c r="F72" s="332"/>
    </row>
    <row r="73" spans="6:6" x14ac:dyDescent="0.2">
      <c r="F73" s="332"/>
    </row>
    <row r="74" spans="6:6" x14ac:dyDescent="0.2">
      <c r="F74" s="332"/>
    </row>
    <row r="75" spans="6:6" x14ac:dyDescent="0.2">
      <c r="F75" s="332"/>
    </row>
    <row r="76" spans="6:6" x14ac:dyDescent="0.2">
      <c r="F76" s="332"/>
    </row>
    <row r="77" spans="6:6" x14ac:dyDescent="0.2">
      <c r="F77" s="332"/>
    </row>
    <row r="78" spans="6:6" x14ac:dyDescent="0.2">
      <c r="F78" s="332"/>
    </row>
    <row r="79" spans="6:6" x14ac:dyDescent="0.2">
      <c r="F79" s="332"/>
    </row>
    <row r="80" spans="6:6" x14ac:dyDescent="0.2">
      <c r="F80" s="332"/>
    </row>
  </sheetData>
  <mergeCells count="8">
    <mergeCell ref="M10:M17"/>
    <mergeCell ref="L24:L27"/>
    <mergeCell ref="A7:A8"/>
    <mergeCell ref="B7:E7"/>
    <mergeCell ref="G7:G8"/>
    <mergeCell ref="H7:K7"/>
    <mergeCell ref="L7:L8"/>
    <mergeCell ref="M7:M8"/>
  </mergeCells>
  <printOptions gridLines="1"/>
  <pageMargins left="0.39" right="0.31" top="0.78" bottom="0.34" header="0.49" footer="0.2"/>
  <pageSetup paperSize="9" scale="75" orientation="landscape" r:id="rId1"/>
  <headerFooter>
    <oddHeader xml:space="preserve">&amp;RANNEX A-3
</oddHeader>
    <oddFooter>&amp;C&amp;P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Y350"/>
  <sheetViews>
    <sheetView zoomScale="112" zoomScaleNormal="112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F113" sqref="F113"/>
    </sheetView>
  </sheetViews>
  <sheetFormatPr defaultRowHeight="12.75" x14ac:dyDescent="0.2"/>
  <cols>
    <col min="1" max="1" width="17.140625" style="244" customWidth="1"/>
    <col min="2" max="2" width="12.42578125" style="244" customWidth="1"/>
    <col min="3" max="3" width="11.7109375" style="244" customWidth="1"/>
    <col min="4" max="4" width="12.7109375" style="244" customWidth="1"/>
    <col min="5" max="6" width="11.7109375" style="244" customWidth="1"/>
    <col min="7" max="7" width="11.85546875" style="244" customWidth="1"/>
    <col min="8" max="8" width="11.140625" style="244" customWidth="1"/>
    <col min="9" max="9" width="12.42578125" style="244" customWidth="1"/>
    <col min="10" max="16384" width="9.140625" style="131"/>
  </cols>
  <sheetData>
    <row r="1" spans="1:9" s="340" customFormat="1" x14ac:dyDescent="0.2">
      <c r="A1" s="339" t="s">
        <v>243</v>
      </c>
      <c r="B1" s="339"/>
      <c r="C1" s="339"/>
      <c r="D1" s="339"/>
      <c r="I1" s="341"/>
    </row>
    <row r="2" spans="1:9" s="340" customFormat="1" x14ac:dyDescent="0.2">
      <c r="A2" s="342" t="s">
        <v>244</v>
      </c>
      <c r="B2" s="343"/>
      <c r="C2" s="342"/>
      <c r="D2" s="342"/>
    </row>
    <row r="3" spans="1:9" s="340" customFormat="1" x14ac:dyDescent="0.2">
      <c r="A3" s="342" t="s">
        <v>333</v>
      </c>
      <c r="B3" s="344"/>
      <c r="C3" s="339"/>
      <c r="D3" s="339"/>
    </row>
    <row r="4" spans="1:9" s="340" customFormat="1" x14ac:dyDescent="0.2">
      <c r="A4" s="339" t="s">
        <v>1</v>
      </c>
      <c r="B4" s="344"/>
      <c r="C4" s="345"/>
      <c r="D4" s="345"/>
    </row>
    <row r="5" spans="1:9" ht="30.75" customHeight="1" x14ac:dyDescent="0.2">
      <c r="A5" s="346" t="s">
        <v>2</v>
      </c>
      <c r="B5" s="347" t="s">
        <v>245</v>
      </c>
      <c r="C5" s="347"/>
      <c r="D5" s="348"/>
      <c r="E5" s="349" t="s">
        <v>246</v>
      </c>
      <c r="F5" s="350" t="s">
        <v>247</v>
      </c>
      <c r="G5" s="351" t="s">
        <v>248</v>
      </c>
      <c r="H5" s="351"/>
      <c r="I5" s="351" t="s">
        <v>249</v>
      </c>
    </row>
    <row r="6" spans="1:9" ht="37.5" customHeight="1" x14ac:dyDescent="0.2">
      <c r="A6" s="352"/>
      <c r="B6" s="353" t="s">
        <v>250</v>
      </c>
      <c r="C6" s="354" t="s">
        <v>251</v>
      </c>
      <c r="D6" s="355" t="s">
        <v>252</v>
      </c>
      <c r="E6" s="356"/>
      <c r="F6" s="350"/>
      <c r="G6" s="354" t="s">
        <v>253</v>
      </c>
      <c r="H6" s="354" t="s">
        <v>147</v>
      </c>
      <c r="I6" s="351"/>
    </row>
    <row r="7" spans="1:9" ht="15" customHeight="1" x14ac:dyDescent="0.2">
      <c r="A7" s="357" t="s">
        <v>254</v>
      </c>
      <c r="B7" s="357">
        <f>'[2]NEW GAA'!E7</f>
        <v>14486509</v>
      </c>
      <c r="C7" s="358">
        <f>'[2]NEW GAA'!AR7</f>
        <v>0</v>
      </c>
      <c r="D7" s="359">
        <f t="shared" ref="D7:D12" si="0">SUM(B7:C7)</f>
        <v>14486509</v>
      </c>
      <c r="E7" s="55">
        <f>[2]AUTO!BA7</f>
        <v>467717</v>
      </c>
      <c r="F7" s="85">
        <f>[2]UF!AJ7</f>
        <v>0</v>
      </c>
      <c r="G7" s="85">
        <f>'[2]CONT-RA10717'!AP7</f>
        <v>0</v>
      </c>
      <c r="H7" s="360">
        <f>'[2]CONT-RA10717'!AO7</f>
        <v>0</v>
      </c>
      <c r="I7" s="85">
        <f>SUM(D7:H7)</f>
        <v>14954226</v>
      </c>
    </row>
    <row r="8" spans="1:9" ht="14.25" customHeight="1" x14ac:dyDescent="0.2">
      <c r="A8" s="29" t="s">
        <v>255</v>
      </c>
      <c r="B8" s="29">
        <f>'[2]NEW GAA'!E8</f>
        <v>15604156</v>
      </c>
      <c r="C8" s="55">
        <f>'[2]NEW GAA'!AR8</f>
        <v>32782</v>
      </c>
      <c r="D8" s="188">
        <f t="shared" si="0"/>
        <v>15636938</v>
      </c>
      <c r="E8" s="55">
        <f>[2]AUTO!BA8</f>
        <v>39627</v>
      </c>
      <c r="F8" s="85">
        <f>[2]UF!AJ8</f>
        <v>0</v>
      </c>
      <c r="G8" s="85">
        <f>'[2]CONT-RA10717'!AP8</f>
        <v>0</v>
      </c>
      <c r="H8" s="85">
        <f>'[2]CONT-RA10717'!AO8</f>
        <v>0</v>
      </c>
      <c r="I8" s="85">
        <f t="shared" ref="I8:I74" si="1">SUM(D8:H8)</f>
        <v>15676565</v>
      </c>
    </row>
    <row r="9" spans="1:9" x14ac:dyDescent="0.2">
      <c r="A9" s="29" t="s">
        <v>256</v>
      </c>
      <c r="B9" s="29">
        <f>'[2]NEW GAA'!E9</f>
        <v>428618</v>
      </c>
      <c r="C9" s="55">
        <f>'[2]NEW GAA'!AR9</f>
        <v>2912</v>
      </c>
      <c r="D9" s="188">
        <f t="shared" si="0"/>
        <v>431530</v>
      </c>
      <c r="E9" s="55">
        <f>[2]AUTO!BA9</f>
        <v>4929</v>
      </c>
      <c r="F9" s="85">
        <f>[2]UF!AJ9</f>
        <v>0</v>
      </c>
      <c r="G9" s="85">
        <f>'[2]CONT-RA10717'!AP9</f>
        <v>0</v>
      </c>
      <c r="H9" s="85">
        <f>'[2]CONT-RA10717'!AO9</f>
        <v>0</v>
      </c>
      <c r="I9" s="85">
        <f t="shared" si="1"/>
        <v>436459</v>
      </c>
    </row>
    <row r="10" spans="1:9" x14ac:dyDescent="0.2">
      <c r="A10" s="29" t="s">
        <v>257</v>
      </c>
      <c r="B10" s="29">
        <f>'[2]NEW GAA'!E10</f>
        <v>9610215</v>
      </c>
      <c r="C10" s="55">
        <f>'[2]NEW GAA'!AR10</f>
        <v>139596</v>
      </c>
      <c r="D10" s="188">
        <f t="shared" si="0"/>
        <v>9749811</v>
      </c>
      <c r="E10" s="55">
        <f>[2]AUTO!BA10</f>
        <v>340301</v>
      </c>
      <c r="F10" s="85">
        <f>[2]UF!AJ10</f>
        <v>0</v>
      </c>
      <c r="G10" s="85">
        <f>'[2]CONT-RA10717'!AP10</f>
        <v>0</v>
      </c>
      <c r="H10" s="85">
        <f>'[2]CONT-RA10717'!AO10</f>
        <v>0</v>
      </c>
      <c r="I10" s="85">
        <f t="shared" si="1"/>
        <v>10090112</v>
      </c>
    </row>
    <row r="11" spans="1:9" x14ac:dyDescent="0.2">
      <c r="A11" s="29" t="s">
        <v>258</v>
      </c>
      <c r="B11" s="29">
        <f>'[2]NEW GAA'!E11</f>
        <v>39156074</v>
      </c>
      <c r="C11" s="55">
        <f>'[2]NEW GAA'!AR11</f>
        <v>113380</v>
      </c>
      <c r="D11" s="188">
        <f t="shared" si="0"/>
        <v>39269454</v>
      </c>
      <c r="E11" s="55">
        <f>[2]AUTO!BA11</f>
        <v>718378</v>
      </c>
      <c r="F11" s="85">
        <f>[2]UF!AJ11</f>
        <v>0</v>
      </c>
      <c r="G11" s="85">
        <f>'[2]CONT-RA10717'!B11</f>
        <v>0</v>
      </c>
      <c r="H11" s="85">
        <f>'[2]CONT-RA10717'!AO11</f>
        <v>4336197</v>
      </c>
      <c r="I11" s="85">
        <f t="shared" si="1"/>
        <v>44324029</v>
      </c>
    </row>
    <row r="12" spans="1:9" x14ac:dyDescent="0.2">
      <c r="A12" s="29" t="s">
        <v>259</v>
      </c>
      <c r="B12" s="29">
        <f>'[2]NEW GAA'!E12</f>
        <v>1859960</v>
      </c>
      <c r="C12" s="55">
        <f>'[2]NEW GAA'!AR12</f>
        <v>23297</v>
      </c>
      <c r="D12" s="188">
        <f t="shared" si="0"/>
        <v>1883257</v>
      </c>
      <c r="E12" s="55">
        <f>[2]AUTO!BA12</f>
        <v>652044</v>
      </c>
      <c r="F12" s="85">
        <f>[2]UF!AJ12</f>
        <v>0</v>
      </c>
      <c r="G12" s="85"/>
      <c r="H12" s="85">
        <f>'[2]CONT-RA10717'!AO12</f>
        <v>0</v>
      </c>
      <c r="I12" s="85">
        <f t="shared" si="1"/>
        <v>2535301</v>
      </c>
    </row>
    <row r="13" spans="1:9" x14ac:dyDescent="0.2">
      <c r="A13" s="85" t="s">
        <v>260</v>
      </c>
      <c r="B13" s="29">
        <f t="shared" ref="B13:H13" si="2">SUM(B14:B15)</f>
        <v>392071106</v>
      </c>
      <c r="C13" s="55">
        <f t="shared" si="2"/>
        <v>2581400</v>
      </c>
      <c r="D13" s="188">
        <f t="shared" si="2"/>
        <v>394652506</v>
      </c>
      <c r="E13" s="55">
        <f t="shared" si="2"/>
        <v>25957621</v>
      </c>
      <c r="F13" s="85">
        <f t="shared" si="2"/>
        <v>0</v>
      </c>
      <c r="G13" s="85">
        <f t="shared" si="2"/>
        <v>1332375</v>
      </c>
      <c r="H13" s="85">
        <f t="shared" si="2"/>
        <v>0</v>
      </c>
      <c r="I13" s="85">
        <f t="shared" si="1"/>
        <v>421942502</v>
      </c>
    </row>
    <row r="14" spans="1:9" hidden="1" x14ac:dyDescent="0.2">
      <c r="A14" s="85" t="s">
        <v>261</v>
      </c>
      <c r="B14" s="29">
        <f>'[2]NEW GAA'!E14</f>
        <v>77583214</v>
      </c>
      <c r="C14" s="55">
        <f>'[2]NEW GAA'!AR14</f>
        <v>7457</v>
      </c>
      <c r="D14" s="188">
        <f t="shared" ref="D14:D20" si="3">SUM(B14:C14)</f>
        <v>77590671</v>
      </c>
      <c r="E14" s="55">
        <f>[2]AUTO!BA14</f>
        <v>509127</v>
      </c>
      <c r="F14" s="85">
        <f>[2]UF!AJ14</f>
        <v>0</v>
      </c>
      <c r="G14" s="85">
        <f>'[2]CONT-RA10717'!B14</f>
        <v>1320375</v>
      </c>
      <c r="H14" s="85">
        <f>'[2]CONT-RA10717'!AO14</f>
        <v>0</v>
      </c>
      <c r="I14" s="85">
        <f t="shared" si="1"/>
        <v>79420173</v>
      </c>
    </row>
    <row r="15" spans="1:9" hidden="1" x14ac:dyDescent="0.2">
      <c r="A15" s="85" t="s">
        <v>262</v>
      </c>
      <c r="B15" s="29">
        <f>'[2]NEW GAA'!E15</f>
        <v>314487892</v>
      </c>
      <c r="C15" s="55">
        <f>'[2]NEW GAA'!AR15</f>
        <v>2573943</v>
      </c>
      <c r="D15" s="188">
        <f t="shared" si="3"/>
        <v>317061835</v>
      </c>
      <c r="E15" s="55">
        <f>[2]AUTO!BA15</f>
        <v>25448494</v>
      </c>
      <c r="F15" s="85">
        <f>[2]UF!AJ15</f>
        <v>0</v>
      </c>
      <c r="G15" s="85">
        <f>'[2]CONT-RA10717'!B15</f>
        <v>12000</v>
      </c>
      <c r="H15" s="85">
        <f>'[2]CONT-RA10717'!AO15</f>
        <v>0</v>
      </c>
      <c r="I15" s="85">
        <f t="shared" si="1"/>
        <v>342522329</v>
      </c>
    </row>
    <row r="16" spans="1:9" ht="13.5" customHeight="1" x14ac:dyDescent="0.2">
      <c r="A16" s="85" t="s">
        <v>263</v>
      </c>
      <c r="B16" s="29">
        <f>'[2]NEW GAA'!E16</f>
        <v>52539520</v>
      </c>
      <c r="C16" s="55">
        <f>'[2]NEW GAA'!AR16</f>
        <v>1346911</v>
      </c>
      <c r="D16" s="188">
        <f t="shared" si="3"/>
        <v>53886431</v>
      </c>
      <c r="E16" s="55">
        <f>[2]AUTO!BA16</f>
        <v>2827184</v>
      </c>
      <c r="F16" s="85">
        <f>[2]UF!AJ16</f>
        <v>0</v>
      </c>
      <c r="G16" s="85">
        <f>'[2]CONT-RA10717'!B16</f>
        <v>457458</v>
      </c>
      <c r="H16" s="85">
        <f>'[2]CONT-RA10717'!AO16</f>
        <v>10049</v>
      </c>
      <c r="I16" s="85">
        <f t="shared" si="1"/>
        <v>57181122</v>
      </c>
    </row>
    <row r="17" spans="1:9" ht="13.5" customHeight="1" x14ac:dyDescent="0.2">
      <c r="A17" s="85" t="s">
        <v>264</v>
      </c>
      <c r="B17" s="29">
        <f>'[2]NEW GAA'!E17</f>
        <v>1094468</v>
      </c>
      <c r="C17" s="55">
        <f>'[2]NEW GAA'!AR17</f>
        <v>7485</v>
      </c>
      <c r="D17" s="188">
        <f t="shared" si="3"/>
        <v>1101953</v>
      </c>
      <c r="E17" s="55">
        <f>[2]AUTO!BA17</f>
        <v>1663949</v>
      </c>
      <c r="F17" s="85">
        <f>[2]UF!AJ17</f>
        <v>0</v>
      </c>
      <c r="G17" s="85"/>
      <c r="H17" s="85">
        <f>'[2]CONT-RA10717'!AO17</f>
        <v>0</v>
      </c>
      <c r="I17" s="85">
        <f t="shared" si="1"/>
        <v>2765902</v>
      </c>
    </row>
    <row r="18" spans="1:9" x14ac:dyDescent="0.2">
      <c r="A18" s="85" t="s">
        <v>265</v>
      </c>
      <c r="B18" s="29">
        <f>'[2]NEW GAA'!E18</f>
        <v>26595706</v>
      </c>
      <c r="C18" s="55">
        <f>'[2]NEW GAA'!AR18</f>
        <v>102970</v>
      </c>
      <c r="D18" s="188">
        <f t="shared" si="3"/>
        <v>26698676</v>
      </c>
      <c r="E18" s="55">
        <f>[2]AUTO!BA18</f>
        <v>679559</v>
      </c>
      <c r="F18" s="85">
        <f>[2]UF!AJ18</f>
        <v>0</v>
      </c>
      <c r="G18" s="85"/>
      <c r="H18" s="85">
        <f>'[2]CONT-RA10717'!AO18</f>
        <v>270943</v>
      </c>
      <c r="I18" s="85">
        <f t="shared" si="1"/>
        <v>27649178</v>
      </c>
    </row>
    <row r="19" spans="1:9" x14ac:dyDescent="0.2">
      <c r="A19" s="85" t="s">
        <v>266</v>
      </c>
      <c r="B19" s="29">
        <f>'[2]NEW GAA'!E19</f>
        <v>20995289</v>
      </c>
      <c r="C19" s="55">
        <f>'[2]NEW GAA'!AR19</f>
        <v>1084313</v>
      </c>
      <c r="D19" s="188">
        <f t="shared" si="3"/>
        <v>22079602</v>
      </c>
      <c r="E19" s="55">
        <f>[2]AUTO!BA19</f>
        <v>5594472</v>
      </c>
      <c r="F19" s="85">
        <f>[2]UF!AJ19</f>
        <v>0</v>
      </c>
      <c r="G19" s="85">
        <f>'[2]CONT-RA10717'!B19</f>
        <v>0</v>
      </c>
      <c r="H19" s="85">
        <f>'[2]CONT-RA10717'!AO19</f>
        <v>0</v>
      </c>
      <c r="I19" s="85">
        <f t="shared" si="1"/>
        <v>27674074</v>
      </c>
    </row>
    <row r="20" spans="1:9" x14ac:dyDescent="0.2">
      <c r="A20" s="85" t="s">
        <v>267</v>
      </c>
      <c r="B20" s="29">
        <f>'[2]NEW GAA'!E20</f>
        <v>16593050</v>
      </c>
      <c r="C20" s="55">
        <f>'[2]NEW GAA'!AR20</f>
        <v>83037</v>
      </c>
      <c r="D20" s="188">
        <f t="shared" si="3"/>
        <v>16676087</v>
      </c>
      <c r="E20" s="55">
        <f>[2]AUTO!BA20</f>
        <v>124232</v>
      </c>
      <c r="F20" s="85">
        <f>[2]UF!AJ20</f>
        <v>0</v>
      </c>
      <c r="G20" s="85">
        <f>'[2]CONT-RA10717'!B20</f>
        <v>0</v>
      </c>
      <c r="H20" s="85">
        <f>'[2]CONT-RA10717'!AO20</f>
        <v>0</v>
      </c>
      <c r="I20" s="85">
        <f t="shared" si="1"/>
        <v>16800319</v>
      </c>
    </row>
    <row r="21" spans="1:9" x14ac:dyDescent="0.2">
      <c r="A21" s="85" t="s">
        <v>268</v>
      </c>
      <c r="B21" s="29">
        <f t="shared" ref="B21:I21" si="4">SUM(B22:B23)</f>
        <v>92840664</v>
      </c>
      <c r="C21" s="55">
        <f t="shared" si="4"/>
        <v>1707342</v>
      </c>
      <c r="D21" s="188">
        <f t="shared" si="4"/>
        <v>94548006</v>
      </c>
      <c r="E21" s="55">
        <f t="shared" si="4"/>
        <v>2562865</v>
      </c>
      <c r="F21" s="85">
        <f t="shared" si="4"/>
        <v>0</v>
      </c>
      <c r="G21" s="85">
        <f t="shared" si="4"/>
        <v>157645</v>
      </c>
      <c r="H21" s="85">
        <f t="shared" si="4"/>
        <v>0</v>
      </c>
      <c r="I21" s="85">
        <f t="shared" si="4"/>
        <v>97268516</v>
      </c>
    </row>
    <row r="22" spans="1:9" hidden="1" x14ac:dyDescent="0.2">
      <c r="A22" s="85" t="s">
        <v>261</v>
      </c>
      <c r="B22" s="29">
        <f>'[2]NEW GAA'!E22</f>
        <v>55251629</v>
      </c>
      <c r="C22" s="55">
        <f>'[2]NEW GAA'!AR22</f>
        <v>774806</v>
      </c>
      <c r="D22" s="188">
        <f>SUM(B22:C22)</f>
        <v>56026435</v>
      </c>
      <c r="E22" s="85">
        <f>[2]AUTO!BA22</f>
        <v>1230687</v>
      </c>
      <c r="F22" s="85">
        <f>[2]UF!AJ22</f>
        <v>0</v>
      </c>
      <c r="G22" s="85">
        <f>'[2]CONT-RA10717'!B22</f>
        <v>157645</v>
      </c>
      <c r="H22" s="85">
        <f>'[2]CONT-RA10717'!AO22</f>
        <v>0</v>
      </c>
      <c r="I22" s="188">
        <f t="shared" si="1"/>
        <v>57414767</v>
      </c>
    </row>
    <row r="23" spans="1:9" hidden="1" x14ac:dyDescent="0.2">
      <c r="A23" s="85" t="s">
        <v>262</v>
      </c>
      <c r="B23" s="29">
        <f>'[2]NEW GAA'!E23</f>
        <v>37589035</v>
      </c>
      <c r="C23" s="55">
        <f>'[2]NEW GAA'!AR23</f>
        <v>932536</v>
      </c>
      <c r="D23" s="188">
        <f>SUM(B23:C23)</f>
        <v>38521571</v>
      </c>
      <c r="E23" s="85">
        <f>[2]AUTO!BA23</f>
        <v>1332178</v>
      </c>
      <c r="F23" s="85">
        <f>[2]UF!AJ23</f>
        <v>0</v>
      </c>
      <c r="G23" s="85">
        <f>'[2]CONT-RA10717'!B23</f>
        <v>0</v>
      </c>
      <c r="H23" s="85">
        <f>'[2]CONT-RA10717'!AO23</f>
        <v>0</v>
      </c>
      <c r="I23" s="188">
        <f t="shared" si="1"/>
        <v>39853749</v>
      </c>
    </row>
    <row r="24" spans="1:9" x14ac:dyDescent="0.2">
      <c r="A24" s="85" t="s">
        <v>71</v>
      </c>
      <c r="B24" s="29">
        <f>'[2]NEW GAA'!E24</f>
        <v>3514617</v>
      </c>
      <c r="C24" s="55">
        <f>'[2]NEW GAA'!AR24</f>
        <v>51077</v>
      </c>
      <c r="D24" s="188">
        <f>SUM(B24:C24)</f>
        <v>3565694</v>
      </c>
      <c r="E24" s="85">
        <f>[2]AUTO!BA24</f>
        <v>249225</v>
      </c>
      <c r="F24" s="85"/>
      <c r="G24" s="85">
        <f>'[2]CONT-RA10717'!B24</f>
        <v>0</v>
      </c>
      <c r="H24" s="85"/>
      <c r="I24" s="188">
        <f t="shared" si="1"/>
        <v>3814919</v>
      </c>
    </row>
    <row r="25" spans="1:9" x14ac:dyDescent="0.2">
      <c r="A25" s="85" t="s">
        <v>269</v>
      </c>
      <c r="B25" s="29">
        <f>'[2]NEW GAA'!E25</f>
        <v>134008093</v>
      </c>
      <c r="C25" s="55">
        <f>'[2]NEW GAA'!AR25</f>
        <v>32720648</v>
      </c>
      <c r="D25" s="188">
        <f>SUM(B25:C25)</f>
        <v>166728741</v>
      </c>
      <c r="E25" s="85">
        <f>[2]AUTO!BA25</f>
        <v>1579579</v>
      </c>
      <c r="F25" s="85">
        <f>[2]UF!AJ25</f>
        <v>2243772</v>
      </c>
      <c r="G25" s="85">
        <f>'[2]CONT-RA10717'!B25</f>
        <v>1500</v>
      </c>
      <c r="H25" s="85">
        <f>'[2]CONT-RA10717'!AO25</f>
        <v>0</v>
      </c>
      <c r="I25" s="85">
        <f t="shared" si="1"/>
        <v>170553592</v>
      </c>
    </row>
    <row r="26" spans="1:9" x14ac:dyDescent="0.2">
      <c r="A26" s="85" t="s">
        <v>270</v>
      </c>
      <c r="B26" s="29">
        <f>'[2]NEW GAA'!E26</f>
        <v>15222043</v>
      </c>
      <c r="C26" s="55">
        <f>'[2]NEW GAA'!AR26</f>
        <v>1264441</v>
      </c>
      <c r="D26" s="188">
        <f>SUM(B26:C26)</f>
        <v>16486484</v>
      </c>
      <c r="E26" s="85">
        <f>[2]AUTO!BA26</f>
        <v>1073291</v>
      </c>
      <c r="F26" s="85">
        <f>[2]UF!AJ26</f>
        <v>0</v>
      </c>
      <c r="G26" s="85">
        <f>'[2]CONT-RA10717'!B26</f>
        <v>0</v>
      </c>
      <c r="H26" s="85">
        <f>'[2]CONT-RA10717'!AO26</f>
        <v>7500</v>
      </c>
      <c r="I26" s="85">
        <f t="shared" si="1"/>
        <v>17567275</v>
      </c>
    </row>
    <row r="27" spans="1:9" ht="12" customHeight="1" x14ac:dyDescent="0.2">
      <c r="A27" s="85" t="s">
        <v>271</v>
      </c>
      <c r="B27" s="29">
        <f t="shared" ref="B27:I27" si="5">SUM(B28:B29)</f>
        <v>11202866</v>
      </c>
      <c r="C27" s="55">
        <f t="shared" si="5"/>
        <v>537775</v>
      </c>
      <c r="D27" s="188">
        <f t="shared" si="5"/>
        <v>11740641</v>
      </c>
      <c r="E27" s="85">
        <f t="shared" si="5"/>
        <v>291564</v>
      </c>
      <c r="F27" s="85">
        <f t="shared" si="5"/>
        <v>0</v>
      </c>
      <c r="G27" s="85">
        <f t="shared" si="5"/>
        <v>0</v>
      </c>
      <c r="H27" s="85">
        <f t="shared" si="5"/>
        <v>156550</v>
      </c>
      <c r="I27" s="85">
        <f t="shared" si="5"/>
        <v>12188755</v>
      </c>
    </row>
    <row r="28" spans="1:9" hidden="1" x14ac:dyDescent="0.2">
      <c r="A28" s="85" t="s">
        <v>261</v>
      </c>
      <c r="B28" s="29">
        <f>'[2]NEW GAA'!E28</f>
        <v>11202866</v>
      </c>
      <c r="C28" s="55">
        <f>'[2]NEW GAA'!AR28</f>
        <v>537775</v>
      </c>
      <c r="D28" s="188">
        <f>SUM(B28:C28)</f>
        <v>11740641</v>
      </c>
      <c r="E28" s="85">
        <f>[2]AUTO!BA28</f>
        <v>291564</v>
      </c>
      <c r="F28" s="85">
        <f>[2]UF!AJ28</f>
        <v>0</v>
      </c>
      <c r="G28" s="85"/>
      <c r="H28" s="85">
        <f>'[2]CONT-RA10717'!AO28</f>
        <v>156550</v>
      </c>
      <c r="I28" s="85">
        <f t="shared" si="1"/>
        <v>12188755</v>
      </c>
    </row>
    <row r="29" spans="1:9" hidden="1" x14ac:dyDescent="0.2">
      <c r="A29" s="85" t="s">
        <v>262</v>
      </c>
      <c r="B29" s="29">
        <f>'[2]NEW GAA'!E29</f>
        <v>0</v>
      </c>
      <c r="C29" s="55">
        <f>'[2]NEW GAA'!AR29</f>
        <v>0</v>
      </c>
      <c r="D29" s="188">
        <f>SUM(B29:C29)</f>
        <v>0</v>
      </c>
      <c r="E29" s="85">
        <f>[2]AUTO!BA29</f>
        <v>0</v>
      </c>
      <c r="F29" s="85">
        <f>[2]UF!AJ29</f>
        <v>0</v>
      </c>
      <c r="G29" s="85"/>
      <c r="H29" s="85">
        <f>'[2]CONT-RA10717'!AO29</f>
        <v>0</v>
      </c>
      <c r="I29" s="85">
        <f t="shared" si="1"/>
        <v>0</v>
      </c>
    </row>
    <row r="30" spans="1:9" x14ac:dyDescent="0.2">
      <c r="A30" s="85" t="s">
        <v>272</v>
      </c>
      <c r="B30" s="29">
        <f>'[2]NEW GAA'!E30</f>
        <v>113205140</v>
      </c>
      <c r="C30" s="55">
        <f>'[2]NEW GAA'!AR30</f>
        <v>43148357</v>
      </c>
      <c r="D30" s="188">
        <f>SUM(B30:C30)</f>
        <v>156353497</v>
      </c>
      <c r="E30" s="85">
        <f>[2]AUTO!BA30</f>
        <v>4281212</v>
      </c>
      <c r="F30" s="85">
        <f>[2]UF!AJ30</f>
        <v>0</v>
      </c>
      <c r="G30" s="85">
        <f>'[2]CONT-RA10717'!B30</f>
        <v>11467923</v>
      </c>
      <c r="H30" s="85">
        <f>'[2]CONT-RA10717'!AO30</f>
        <v>231273</v>
      </c>
      <c r="I30" s="188">
        <f t="shared" si="1"/>
        <v>172333905</v>
      </c>
    </row>
    <row r="31" spans="1:9" x14ac:dyDescent="0.2">
      <c r="A31" s="85" t="s">
        <v>273</v>
      </c>
      <c r="B31" s="29">
        <f t="shared" ref="B31:I31" si="6">SUM(B32:B33)</f>
        <v>455296728</v>
      </c>
      <c r="C31" s="55">
        <f t="shared" si="6"/>
        <v>7269871</v>
      </c>
      <c r="D31" s="188">
        <f t="shared" si="6"/>
        <v>462566599</v>
      </c>
      <c r="E31" s="55">
        <f t="shared" si="6"/>
        <v>12358943</v>
      </c>
      <c r="F31" s="85">
        <f t="shared" si="6"/>
        <v>0</v>
      </c>
      <c r="G31" s="85">
        <f t="shared" si="6"/>
        <v>3140244</v>
      </c>
      <c r="H31" s="85">
        <f t="shared" si="6"/>
        <v>1765731</v>
      </c>
      <c r="I31" s="85">
        <f t="shared" si="6"/>
        <v>479831517</v>
      </c>
    </row>
    <row r="32" spans="1:9" hidden="1" x14ac:dyDescent="0.2">
      <c r="A32" s="85" t="s">
        <v>261</v>
      </c>
      <c r="B32" s="29">
        <f>'[2]NEW GAA'!E32</f>
        <v>289341189</v>
      </c>
      <c r="C32" s="55">
        <f>'[2]NEW GAA'!AR32</f>
        <v>7096174</v>
      </c>
      <c r="D32" s="188">
        <f t="shared" ref="D32:D48" si="7">SUM(B32:C32)</f>
        <v>296437363</v>
      </c>
      <c r="E32" s="55">
        <f>[2]AUTO!BA32</f>
        <v>11811052</v>
      </c>
      <c r="F32" s="85">
        <f>[2]UF!AJ32</f>
        <v>0</v>
      </c>
      <c r="G32" s="85">
        <f>'[2]CONT-RA10717'!B32</f>
        <v>3139244</v>
      </c>
      <c r="H32" s="85">
        <f>'[2]CONT-RA10717'!AO32</f>
        <v>1765731</v>
      </c>
      <c r="I32" s="85">
        <f t="shared" si="1"/>
        <v>313153390</v>
      </c>
    </row>
    <row r="33" spans="1:147" hidden="1" x14ac:dyDescent="0.2">
      <c r="A33" s="85" t="s">
        <v>262</v>
      </c>
      <c r="B33" s="29">
        <f>'[2]NEW GAA'!E33</f>
        <v>165955539</v>
      </c>
      <c r="C33" s="55">
        <f>'[2]NEW GAA'!AR33</f>
        <v>173697</v>
      </c>
      <c r="D33" s="188">
        <f t="shared" si="7"/>
        <v>166129236</v>
      </c>
      <c r="E33" s="55">
        <f>[2]AUTO!BA33</f>
        <v>547891</v>
      </c>
      <c r="F33" s="85">
        <f>[2]UF!AJ33</f>
        <v>0</v>
      </c>
      <c r="G33" s="85">
        <f>'[2]CONT-RA10717'!B33</f>
        <v>1000</v>
      </c>
      <c r="H33" s="85">
        <f>'[2]CONT-RA10717'!AO33</f>
        <v>0</v>
      </c>
      <c r="I33" s="85">
        <f t="shared" si="1"/>
        <v>166678127</v>
      </c>
    </row>
    <row r="34" spans="1:147" x14ac:dyDescent="0.2">
      <c r="A34" s="85" t="s">
        <v>274</v>
      </c>
      <c r="B34" s="29">
        <f>'[2]NEW GAA'!E34</f>
        <v>20524991</v>
      </c>
      <c r="C34" s="55">
        <f>'[2]NEW GAA'!AR34</f>
        <v>66861</v>
      </c>
      <c r="D34" s="188">
        <f t="shared" si="7"/>
        <v>20591852</v>
      </c>
      <c r="E34" s="55">
        <f>[2]AUTO!BA34</f>
        <v>192982</v>
      </c>
      <c r="F34" s="85">
        <f>[2]UF!AJ34</f>
        <v>0</v>
      </c>
      <c r="G34" s="85"/>
      <c r="H34" s="85">
        <f>'[2]CONT-RA10717'!AO34</f>
        <v>122268</v>
      </c>
      <c r="I34" s="85">
        <f t="shared" si="1"/>
        <v>20907102</v>
      </c>
    </row>
    <row r="35" spans="1:147" x14ac:dyDescent="0.2">
      <c r="A35" s="85" t="s">
        <v>275</v>
      </c>
      <c r="B35" s="29">
        <f>'[2]NEW GAA'!E35</f>
        <v>126776646</v>
      </c>
      <c r="C35" s="55">
        <f>'[2]NEW GAA'!AR35</f>
        <v>4043291</v>
      </c>
      <c r="D35" s="188">
        <f t="shared" si="7"/>
        <v>130819937</v>
      </c>
      <c r="E35" s="55">
        <f>[2]AUTO!BA35</f>
        <v>403009</v>
      </c>
      <c r="F35" s="85">
        <f>[2]UF!AJ35</f>
        <v>0</v>
      </c>
      <c r="G35" s="85"/>
      <c r="H35" s="85">
        <f>'[2]CONT-RA10717'!AO35</f>
        <v>4731143</v>
      </c>
      <c r="I35" s="85">
        <f t="shared" si="1"/>
        <v>135954089</v>
      </c>
    </row>
    <row r="36" spans="1:147" x14ac:dyDescent="0.2">
      <c r="A36" s="85" t="s">
        <v>276</v>
      </c>
      <c r="B36" s="29">
        <f>'[2]NEW GAA'!E36</f>
        <v>3270441</v>
      </c>
      <c r="C36" s="55">
        <f>'[2]NEW GAA'!AR36</f>
        <v>10220</v>
      </c>
      <c r="D36" s="188">
        <f t="shared" si="7"/>
        <v>3280661</v>
      </c>
      <c r="E36" s="55">
        <f>[2]AUTO!BA36</f>
        <v>30497</v>
      </c>
      <c r="F36" s="85">
        <f>[2]UF!AJ36</f>
        <v>0</v>
      </c>
      <c r="G36" s="85"/>
      <c r="H36" s="85">
        <f>'[2]CONT-RA10717'!AO36</f>
        <v>330133</v>
      </c>
      <c r="I36" s="85">
        <f t="shared" si="1"/>
        <v>3641291</v>
      </c>
    </row>
    <row r="37" spans="1:147" x14ac:dyDescent="0.2">
      <c r="A37" s="85" t="s">
        <v>277</v>
      </c>
      <c r="B37" s="29">
        <f>'[2]NEW GAA'!E37</f>
        <v>4842222</v>
      </c>
      <c r="C37" s="55">
        <f>'[2]NEW GAA'!AR37</f>
        <v>64970</v>
      </c>
      <c r="D37" s="188">
        <f t="shared" si="7"/>
        <v>4907192</v>
      </c>
      <c r="E37" s="55">
        <f>[2]AUTO!BA37</f>
        <v>150305</v>
      </c>
      <c r="F37" s="85">
        <f>[2]UF!AJ37</f>
        <v>0</v>
      </c>
      <c r="G37" s="85"/>
      <c r="H37" s="85">
        <f>'[2]CONT-RA10717'!AO37</f>
        <v>9799</v>
      </c>
      <c r="I37" s="85">
        <f t="shared" si="1"/>
        <v>5067296</v>
      </c>
    </row>
    <row r="38" spans="1:147" x14ac:dyDescent="0.2">
      <c r="A38" s="85" t="s">
        <v>278</v>
      </c>
      <c r="B38" s="29">
        <f>'[2]NEW GAA'!E38</f>
        <v>52086077</v>
      </c>
      <c r="C38" s="55">
        <f>'[2]NEW GAA'!AR38</f>
        <v>793081</v>
      </c>
      <c r="D38" s="188">
        <f t="shared" si="7"/>
        <v>52879158</v>
      </c>
      <c r="E38" s="55">
        <f>[2]AUTO!BA38</f>
        <v>2660899</v>
      </c>
      <c r="F38" s="85">
        <f>[2]UF!AJ38</f>
        <v>0</v>
      </c>
      <c r="G38" s="85"/>
      <c r="H38" s="85">
        <f>'[2]CONT-RA10717'!AO38</f>
        <v>0</v>
      </c>
      <c r="I38" s="85">
        <f t="shared" si="1"/>
        <v>55540057</v>
      </c>
    </row>
    <row r="39" spans="1:147" x14ac:dyDescent="0.2">
      <c r="A39" s="85" t="s">
        <v>279</v>
      </c>
      <c r="B39" s="29">
        <f>'[2]NEW GAA'!E39</f>
        <v>5091138</v>
      </c>
      <c r="C39" s="55">
        <f>'[2]NEW GAA'!AR39</f>
        <v>22606</v>
      </c>
      <c r="D39" s="188">
        <f t="shared" si="7"/>
        <v>5113744</v>
      </c>
      <c r="E39" s="55">
        <f>[2]AUTO!BA39</f>
        <v>215125</v>
      </c>
      <c r="F39" s="85">
        <f>[2]UF!AJ39</f>
        <v>0</v>
      </c>
      <c r="G39" s="85">
        <f>'[2]CONT-RA10717'!B39</f>
        <v>102761</v>
      </c>
      <c r="H39" s="85">
        <f>'[2]CONT-RA10717'!AO39</f>
        <v>0</v>
      </c>
      <c r="I39" s="85">
        <f t="shared" si="1"/>
        <v>5431630</v>
      </c>
    </row>
    <row r="40" spans="1:147" x14ac:dyDescent="0.2">
      <c r="A40" s="85" t="s">
        <v>280</v>
      </c>
      <c r="B40" s="29">
        <f>'[2]NEW GAA'!E40</f>
        <v>2622482</v>
      </c>
      <c r="C40" s="55">
        <f>'[2]NEW GAA'!AR40</f>
        <v>17906</v>
      </c>
      <c r="D40" s="188">
        <f t="shared" si="7"/>
        <v>2640388</v>
      </c>
      <c r="E40" s="55">
        <f>[2]AUTO!BA40</f>
        <v>50608</v>
      </c>
      <c r="F40" s="85">
        <f>[2]UF!AJ40</f>
        <v>0</v>
      </c>
      <c r="G40" s="85"/>
      <c r="H40" s="85">
        <f>'[2]CONT-RA10717'!AO40</f>
        <v>45607</v>
      </c>
      <c r="I40" s="85">
        <f t="shared" si="1"/>
        <v>2736603</v>
      </c>
    </row>
    <row r="41" spans="1:147" x14ac:dyDescent="0.2">
      <c r="A41" s="85" t="s">
        <v>281</v>
      </c>
      <c r="B41" s="29">
        <f>'[2]NEW GAA'!E41</f>
        <v>32243984</v>
      </c>
      <c r="C41" s="55">
        <f>'[2]NEW GAA'!AR41</f>
        <v>293477</v>
      </c>
      <c r="D41" s="188">
        <f t="shared" si="7"/>
        <v>32537461</v>
      </c>
      <c r="E41" s="55">
        <f>[2]AUTO!BA41</f>
        <v>237036</v>
      </c>
      <c r="F41" s="85">
        <f>[2]UF!AJ41</f>
        <v>581322</v>
      </c>
      <c r="G41" s="85">
        <f>'[2]CONT-RA10717'!B41</f>
        <v>26927</v>
      </c>
      <c r="H41" s="85">
        <f>'[2]CONT-RA10717'!AO41</f>
        <v>0</v>
      </c>
      <c r="I41" s="85">
        <f t="shared" si="1"/>
        <v>33382746</v>
      </c>
    </row>
    <row r="42" spans="1:147" x14ac:dyDescent="0.2">
      <c r="A42" s="85" t="s">
        <v>282</v>
      </c>
      <c r="B42" s="29">
        <f>'[2]NEW GAA'!E42</f>
        <v>3335</v>
      </c>
      <c r="C42" s="55">
        <f>'[2]NEW GAA'!AR42</f>
        <v>0</v>
      </c>
      <c r="D42" s="188">
        <f t="shared" si="7"/>
        <v>3335</v>
      </c>
      <c r="E42" s="55">
        <f>[2]AUTO!BA42</f>
        <v>0</v>
      </c>
      <c r="F42" s="85">
        <f>[2]UF!AJ42</f>
        <v>0</v>
      </c>
      <c r="G42" s="85"/>
      <c r="H42" s="85">
        <f>'[2]CONT-RA10717'!AO42</f>
        <v>0</v>
      </c>
      <c r="I42" s="85">
        <f t="shared" si="1"/>
        <v>3335</v>
      </c>
    </row>
    <row r="43" spans="1:147" x14ac:dyDescent="0.2">
      <c r="A43" s="85" t="s">
        <v>283</v>
      </c>
      <c r="B43" s="29">
        <f>'[2]NEW GAA'!E43</f>
        <v>31049705</v>
      </c>
      <c r="C43" s="55">
        <f>'[2]NEW GAA'!AR43</f>
        <v>259585</v>
      </c>
      <c r="D43" s="188">
        <f t="shared" si="7"/>
        <v>31309290</v>
      </c>
      <c r="E43" s="55">
        <f>[2]AUTO!BA43</f>
        <v>917263</v>
      </c>
      <c r="F43" s="85">
        <f>[2]UF!AJ43</f>
        <v>0</v>
      </c>
      <c r="G43" s="85"/>
      <c r="H43" s="85">
        <f>'[2]CONT-RA10717'!AO43</f>
        <v>0</v>
      </c>
      <c r="I43" s="85">
        <f t="shared" si="1"/>
        <v>32226553</v>
      </c>
    </row>
    <row r="44" spans="1:147" x14ac:dyDescent="0.2">
      <c r="A44" s="85" t="s">
        <v>284</v>
      </c>
      <c r="B44" s="29">
        <f>'[2]NEW GAA'!E44</f>
        <v>1337386</v>
      </c>
      <c r="C44" s="55">
        <f>'[2]NEW GAA'!AR44</f>
        <v>45651</v>
      </c>
      <c r="D44" s="188">
        <f t="shared" si="7"/>
        <v>1383037</v>
      </c>
      <c r="E44" s="55">
        <f>[2]AUTO!BA44</f>
        <v>87114</v>
      </c>
      <c r="F44" s="85">
        <f>[2]UF!AJ44</f>
        <v>0</v>
      </c>
      <c r="G44" s="85"/>
      <c r="H44" s="85">
        <f>'[2]CONT-RA10717'!AO44</f>
        <v>0</v>
      </c>
      <c r="I44" s="85">
        <f t="shared" si="1"/>
        <v>1470151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1"/>
      <c r="CI44" s="361"/>
      <c r="CJ44" s="361"/>
      <c r="CK44" s="361"/>
      <c r="CL44" s="361"/>
      <c r="CM44" s="361"/>
      <c r="CN44" s="361"/>
      <c r="CO44" s="361"/>
      <c r="CP44" s="361"/>
      <c r="CQ44" s="361"/>
      <c r="CR44" s="361"/>
      <c r="CS44" s="361"/>
      <c r="CT44" s="361"/>
      <c r="CU44" s="361"/>
      <c r="CV44" s="361"/>
      <c r="CW44" s="361"/>
      <c r="CX44" s="361"/>
      <c r="CY44" s="361"/>
      <c r="CZ44" s="361"/>
      <c r="DA44" s="361"/>
      <c r="DB44" s="361"/>
      <c r="DC44" s="361"/>
      <c r="DD44" s="361"/>
      <c r="DE44" s="361"/>
      <c r="DF44" s="361"/>
      <c r="DG44" s="361"/>
      <c r="DH44" s="361"/>
      <c r="DI44" s="361"/>
      <c r="DJ44" s="361"/>
      <c r="DK44" s="361"/>
      <c r="DL44" s="361"/>
      <c r="DM44" s="361"/>
      <c r="DN44" s="361"/>
      <c r="DO44" s="361"/>
      <c r="DP44" s="361"/>
      <c r="DQ44" s="361"/>
      <c r="DR44" s="361"/>
      <c r="DS44" s="361"/>
      <c r="DT44" s="361"/>
      <c r="DU44" s="361"/>
      <c r="DV44" s="361"/>
      <c r="DW44" s="361"/>
      <c r="DX44" s="361"/>
      <c r="DY44" s="361"/>
      <c r="DZ44" s="361"/>
      <c r="EA44" s="361"/>
      <c r="EB44" s="361"/>
      <c r="EC44" s="361"/>
      <c r="ED44" s="361"/>
      <c r="EE44" s="361"/>
      <c r="EF44" s="361"/>
      <c r="EG44" s="361"/>
      <c r="EH44" s="361"/>
      <c r="EI44" s="361"/>
      <c r="EJ44" s="361"/>
      <c r="EK44" s="361"/>
      <c r="EL44" s="361"/>
      <c r="EM44" s="361"/>
      <c r="EN44" s="361"/>
      <c r="EO44" s="361"/>
      <c r="EP44" s="361"/>
      <c r="EQ44" s="361"/>
    </row>
    <row r="45" spans="1:147" x14ac:dyDescent="0.2">
      <c r="A45" s="85" t="s">
        <v>285</v>
      </c>
      <c r="B45" s="29">
        <f>'[2]NEW GAA'!E45</f>
        <v>9912245</v>
      </c>
      <c r="C45" s="55">
        <f>'[2]NEW GAA'!AR45</f>
        <v>117767</v>
      </c>
      <c r="D45" s="188">
        <f t="shared" si="7"/>
        <v>10030012</v>
      </c>
      <c r="E45" s="55">
        <f>[2]AUTO!BA45</f>
        <v>842252</v>
      </c>
      <c r="F45" s="85">
        <f>[2]UF!AJ45</f>
        <v>0</v>
      </c>
      <c r="G45" s="85"/>
      <c r="H45" s="85">
        <f>'[2]CONT-RA10717'!AO45</f>
        <v>0</v>
      </c>
      <c r="I45" s="85">
        <f t="shared" si="1"/>
        <v>10872264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</row>
    <row r="46" spans="1:147" x14ac:dyDescent="0.2">
      <c r="A46" s="85" t="s">
        <v>286</v>
      </c>
      <c r="B46" s="29">
        <f>'[2]NEW GAA'!E46</f>
        <v>3117137</v>
      </c>
      <c r="C46" s="55">
        <f>'[2]NEW GAA'!AR46</f>
        <v>72035</v>
      </c>
      <c r="D46" s="188">
        <f t="shared" si="7"/>
        <v>3189172</v>
      </c>
      <c r="E46" s="55">
        <f>[2]AUTO!BA46</f>
        <v>204531</v>
      </c>
      <c r="F46" s="85">
        <f>[2]UF!AJ46</f>
        <v>0</v>
      </c>
      <c r="G46" s="85"/>
      <c r="H46" s="85">
        <f>'[2]CONT-RA10717'!AO46</f>
        <v>0</v>
      </c>
      <c r="I46" s="85">
        <f t="shared" si="1"/>
        <v>3393703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</row>
    <row r="47" spans="1:147" x14ac:dyDescent="0.2">
      <c r="A47" s="85" t="s">
        <v>287</v>
      </c>
      <c r="B47" s="29">
        <f>'[2]NEW GAA'!E47</f>
        <v>2218333</v>
      </c>
      <c r="C47" s="55">
        <f>'[2]NEW GAA'!AR47</f>
        <v>10833</v>
      </c>
      <c r="D47" s="188">
        <f t="shared" si="7"/>
        <v>2229166</v>
      </c>
      <c r="E47" s="55">
        <f>[2]AUTO!BA47</f>
        <v>78152</v>
      </c>
      <c r="F47" s="85">
        <f>[2]UF!AJ47</f>
        <v>0</v>
      </c>
      <c r="G47" s="85"/>
      <c r="H47" s="85">
        <f>'[2]CONT-RA10717'!AO47</f>
        <v>0</v>
      </c>
      <c r="I47" s="85">
        <f t="shared" si="1"/>
        <v>2307318</v>
      </c>
    </row>
    <row r="48" spans="1:147" x14ac:dyDescent="0.2">
      <c r="A48" s="85" t="s">
        <v>288</v>
      </c>
      <c r="B48" s="29">
        <f>'[2]NEW GAA'!E48</f>
        <v>668712</v>
      </c>
      <c r="C48" s="55">
        <f>'[2]NEW GAA'!AR48</f>
        <v>2881</v>
      </c>
      <c r="D48" s="188">
        <f t="shared" si="7"/>
        <v>671593</v>
      </c>
      <c r="E48" s="55">
        <f>[2]AUTO!BA48</f>
        <v>24478</v>
      </c>
      <c r="F48" s="85">
        <f>[2]UF!AJ48</f>
        <v>0</v>
      </c>
      <c r="G48" s="85"/>
      <c r="H48" s="85">
        <f>'[2]CONT-RA10717'!AO48</f>
        <v>0</v>
      </c>
      <c r="I48" s="85">
        <f t="shared" si="1"/>
        <v>696071</v>
      </c>
    </row>
    <row r="49" spans="1:9" hidden="1" x14ac:dyDescent="0.2">
      <c r="A49" s="85"/>
      <c r="B49" s="29"/>
      <c r="C49" s="55"/>
      <c r="D49" s="188"/>
      <c r="E49" s="55"/>
      <c r="F49" s="85"/>
      <c r="G49" s="85"/>
      <c r="H49" s="85"/>
      <c r="I49" s="85">
        <f t="shared" si="1"/>
        <v>0</v>
      </c>
    </row>
    <row r="50" spans="1:9" x14ac:dyDescent="0.2">
      <c r="A50" s="85" t="s">
        <v>289</v>
      </c>
      <c r="B50" s="58">
        <f t="shared" ref="B50:I50" si="8">SUM(B51:B54)+SUM(B57:B70)+SUM(B75:B91)</f>
        <v>43005540</v>
      </c>
      <c r="C50" s="362">
        <f t="shared" si="8"/>
        <v>354008</v>
      </c>
      <c r="D50" s="363">
        <f t="shared" si="8"/>
        <v>43359548</v>
      </c>
      <c r="E50" s="362">
        <f t="shared" si="8"/>
        <v>3699383</v>
      </c>
      <c r="F50" s="57">
        <f t="shared" si="8"/>
        <v>0</v>
      </c>
      <c r="G50" s="57">
        <f t="shared" si="8"/>
        <v>10000</v>
      </c>
      <c r="H50" s="57">
        <f t="shared" si="8"/>
        <v>894088</v>
      </c>
      <c r="I50" s="364">
        <f t="shared" si="8"/>
        <v>47963019</v>
      </c>
    </row>
    <row r="51" spans="1:9" x14ac:dyDescent="0.2">
      <c r="A51" s="85" t="s">
        <v>93</v>
      </c>
      <c r="B51" s="29">
        <f>'[2]NEW GAA'!E51</f>
        <v>29410</v>
      </c>
      <c r="C51" s="55">
        <f>'[2]NEW GAA'!AR51</f>
        <v>0</v>
      </c>
      <c r="D51" s="188">
        <f>SUM(B51:C51)</f>
        <v>29410</v>
      </c>
      <c r="E51" s="55">
        <f>[2]AUTO!BA51</f>
        <v>0</v>
      </c>
      <c r="F51" s="85">
        <f>[2]UF!AJ51</f>
        <v>0</v>
      </c>
      <c r="G51" s="85"/>
      <c r="H51" s="85">
        <f>'[2]CONT-RA10717'!AO51</f>
        <v>0</v>
      </c>
      <c r="I51" s="85">
        <f t="shared" si="1"/>
        <v>29410</v>
      </c>
    </row>
    <row r="52" spans="1:9" x14ac:dyDescent="0.2">
      <c r="A52" s="85" t="s">
        <v>94</v>
      </c>
      <c r="B52" s="29">
        <f>'[2]NEW GAA'!E52</f>
        <v>62889</v>
      </c>
      <c r="C52" s="55">
        <f>'[2]NEW GAA'!AR52</f>
        <v>1205</v>
      </c>
      <c r="D52" s="188">
        <f>SUM(B52:C52)</f>
        <v>64094</v>
      </c>
      <c r="E52" s="55">
        <f>[2]AUTO!BA52</f>
        <v>2453</v>
      </c>
      <c r="F52" s="85">
        <f>[2]UF!AJ52</f>
        <v>0</v>
      </c>
      <c r="G52" s="85"/>
      <c r="H52" s="85">
        <f>'[2]CONT-RA10717'!AO52</f>
        <v>0</v>
      </c>
      <c r="I52" s="85">
        <f t="shared" si="1"/>
        <v>66547</v>
      </c>
    </row>
    <row r="53" spans="1:9" x14ac:dyDescent="0.2">
      <c r="A53" s="85" t="s">
        <v>95</v>
      </c>
      <c r="B53" s="29">
        <f>'[2]NEW GAA'!E53</f>
        <v>84167</v>
      </c>
      <c r="C53" s="55">
        <f>'[2]NEW GAA'!AR53</f>
        <v>1282</v>
      </c>
      <c r="D53" s="188">
        <f>SUM(B53:C53)</f>
        <v>85449</v>
      </c>
      <c r="E53" s="55">
        <f>[2]AUTO!BA53</f>
        <v>3048</v>
      </c>
      <c r="F53" s="85">
        <f>[2]UF!AJ53</f>
        <v>0</v>
      </c>
      <c r="G53" s="85"/>
      <c r="H53" s="85">
        <f>'[2]CONT-RA10717'!AO53</f>
        <v>0</v>
      </c>
      <c r="I53" s="85">
        <f t="shared" si="1"/>
        <v>88497</v>
      </c>
    </row>
    <row r="54" spans="1:9" x14ac:dyDescent="0.2">
      <c r="A54" s="85" t="s">
        <v>96</v>
      </c>
      <c r="B54" s="29">
        <f>+B55+B56</f>
        <v>18704578</v>
      </c>
      <c r="C54" s="55">
        <f t="shared" ref="C54:I54" si="9">+C55+C56</f>
        <v>13908</v>
      </c>
      <c r="D54" s="188">
        <f t="shared" si="9"/>
        <v>18718486</v>
      </c>
      <c r="E54" s="55">
        <f t="shared" si="9"/>
        <v>1789332</v>
      </c>
      <c r="F54" s="85">
        <f t="shared" si="9"/>
        <v>0</v>
      </c>
      <c r="G54" s="85">
        <f t="shared" si="9"/>
        <v>0</v>
      </c>
      <c r="H54" s="85">
        <f t="shared" si="9"/>
        <v>540540</v>
      </c>
      <c r="I54" s="85">
        <f t="shared" si="9"/>
        <v>21048358</v>
      </c>
    </row>
    <row r="55" spans="1:9" hidden="1" x14ac:dyDescent="0.2">
      <c r="A55" s="85" t="s">
        <v>97</v>
      </c>
      <c r="B55" s="29">
        <f>'[2]NEW GAA'!E55</f>
        <v>18415688</v>
      </c>
      <c r="C55" s="55">
        <f>'[2]NEW GAA'!AR55</f>
        <v>2753</v>
      </c>
      <c r="D55" s="188">
        <f>SUM(B55:C55)</f>
        <v>18418441</v>
      </c>
      <c r="E55" s="55">
        <f>[2]AUTO!BA55</f>
        <v>1770083</v>
      </c>
      <c r="F55" s="85">
        <f>[2]UF!AJ55</f>
        <v>0</v>
      </c>
      <c r="G55" s="85"/>
      <c r="H55" s="85">
        <f>'[2]CONT-RA10717'!AO55</f>
        <v>540540</v>
      </c>
      <c r="I55" s="85">
        <f t="shared" si="1"/>
        <v>20729064</v>
      </c>
    </row>
    <row r="56" spans="1:9" hidden="1" x14ac:dyDescent="0.2">
      <c r="A56" s="85" t="s">
        <v>98</v>
      </c>
      <c r="B56" s="29">
        <f>'[2]NEW GAA'!E56</f>
        <v>288890</v>
      </c>
      <c r="C56" s="55">
        <f>'[2]NEW GAA'!AR56</f>
        <v>11155</v>
      </c>
      <c r="D56" s="188">
        <f>SUM(B56:C56)</f>
        <v>300045</v>
      </c>
      <c r="E56" s="55">
        <f>[2]AUTO!BA56</f>
        <v>19249</v>
      </c>
      <c r="F56" s="85">
        <f>[2]UF!AJ56</f>
        <v>0</v>
      </c>
      <c r="G56" s="85"/>
      <c r="H56" s="85">
        <f>'[2]CONT-RA10717'!AO56</f>
        <v>0</v>
      </c>
      <c r="I56" s="85">
        <f t="shared" si="1"/>
        <v>319294</v>
      </c>
    </row>
    <row r="57" spans="1:9" x14ac:dyDescent="0.2">
      <c r="A57" s="85" t="s">
        <v>99</v>
      </c>
      <c r="B57" s="29">
        <f>'[2]NEW GAA'!E57</f>
        <v>68601</v>
      </c>
      <c r="C57" s="55">
        <f>'[2]NEW GAA'!AR57</f>
        <v>0</v>
      </c>
      <c r="D57" s="188">
        <f>SUM(B57:C57)</f>
        <v>68601</v>
      </c>
      <c r="E57" s="55">
        <f>[2]AUTO!BA57</f>
        <v>3220</v>
      </c>
      <c r="F57" s="85">
        <f>[2]UF!AJ57</f>
        <v>0</v>
      </c>
      <c r="G57" s="85"/>
      <c r="H57" s="85">
        <f>'[2]CONT-RA10717'!AO57</f>
        <v>0</v>
      </c>
      <c r="I57" s="85">
        <f t="shared" si="1"/>
        <v>71821</v>
      </c>
    </row>
    <row r="58" spans="1:9" x14ac:dyDescent="0.2">
      <c r="A58" s="85" t="s">
        <v>100</v>
      </c>
      <c r="B58" s="29">
        <f>'[2]NEW GAA'!E58</f>
        <v>402970</v>
      </c>
      <c r="C58" s="55">
        <f>'[2]NEW GAA'!AR58</f>
        <v>2098</v>
      </c>
      <c r="D58" s="188">
        <f>SUM(B58:C58)</f>
        <v>405068</v>
      </c>
      <c r="E58" s="55">
        <f>[2]AUTO!BA58</f>
        <v>25068</v>
      </c>
      <c r="F58" s="85"/>
      <c r="G58" s="85"/>
      <c r="H58" s="85"/>
      <c r="I58" s="85">
        <f t="shared" si="1"/>
        <v>430136</v>
      </c>
    </row>
    <row r="59" spans="1:9" x14ac:dyDescent="0.2">
      <c r="A59" s="85" t="s">
        <v>101</v>
      </c>
      <c r="B59" s="29">
        <f>'[2]NEW GAA'!E59</f>
        <v>125072</v>
      </c>
      <c r="C59" s="55">
        <f>'[2]NEW GAA'!AR59</f>
        <v>2618</v>
      </c>
      <c r="D59" s="188">
        <f>SUM(B59:C59)</f>
        <v>127690</v>
      </c>
      <c r="E59" s="55">
        <f>[2]AUTO!BA59</f>
        <v>4307</v>
      </c>
      <c r="F59" s="85">
        <f>[2]UF!AJ59</f>
        <v>0</v>
      </c>
      <c r="G59" s="85"/>
      <c r="H59" s="85">
        <f>'[2]CONT-RA10717'!AO59</f>
        <v>0</v>
      </c>
      <c r="I59" s="85">
        <f t="shared" si="1"/>
        <v>131997</v>
      </c>
    </row>
    <row r="60" spans="1:9" x14ac:dyDescent="0.2">
      <c r="A60" s="85" t="s">
        <v>102</v>
      </c>
      <c r="B60" s="29">
        <f>'[2]NEW GAA'!E60</f>
        <v>411590</v>
      </c>
      <c r="C60" s="55">
        <f>'[2]NEW GAA'!AR60</f>
        <v>25989</v>
      </c>
      <c r="D60" s="188">
        <f t="shared" ref="D60:D69" si="10">SUM(B60:C60)</f>
        <v>437579</v>
      </c>
      <c r="E60" s="55">
        <f>[2]AUTO!BA60</f>
        <v>12382</v>
      </c>
      <c r="F60" s="85">
        <f>[2]UF!AJ60</f>
        <v>0</v>
      </c>
      <c r="G60" s="85"/>
      <c r="H60" s="85">
        <f>'[2]CONT-RA10717'!AO60</f>
        <v>0</v>
      </c>
      <c r="I60" s="85">
        <f t="shared" ref="I60:I69" si="11">SUM(D60:H60)</f>
        <v>449961</v>
      </c>
    </row>
    <row r="61" spans="1:9" x14ac:dyDescent="0.2">
      <c r="A61" s="85" t="s">
        <v>103</v>
      </c>
      <c r="B61" s="29">
        <f>'[2]NEW GAA'!E61</f>
        <v>92021</v>
      </c>
      <c r="C61" s="55">
        <f>'[2]NEW GAA'!AR61</f>
        <v>776</v>
      </c>
      <c r="D61" s="188">
        <f>SUM(B61:C61)</f>
        <v>92797</v>
      </c>
      <c r="E61" s="55">
        <f>[2]AUTO!BA61</f>
        <v>33733</v>
      </c>
      <c r="F61" s="85">
        <f>[2]UF!AJ61</f>
        <v>0</v>
      </c>
      <c r="G61" s="85"/>
      <c r="H61" s="85">
        <f>'[2]CONT-RA10717'!AO61</f>
        <v>0</v>
      </c>
      <c r="I61" s="85">
        <f>SUM(D61:H61)</f>
        <v>126530</v>
      </c>
    </row>
    <row r="62" spans="1:9" x14ac:dyDescent="0.2">
      <c r="A62" s="85" t="s">
        <v>104</v>
      </c>
      <c r="B62" s="29">
        <f>'[2]NEW GAA'!E62</f>
        <v>108055</v>
      </c>
      <c r="C62" s="55">
        <f>'[2]NEW GAA'!AR62</f>
        <v>2278</v>
      </c>
      <c r="D62" s="188">
        <f t="shared" si="10"/>
        <v>110333</v>
      </c>
      <c r="E62" s="55">
        <f>[2]AUTO!BA62</f>
        <v>4206</v>
      </c>
      <c r="F62" s="85">
        <f>[2]UF!AJ62</f>
        <v>0</v>
      </c>
      <c r="G62" s="85"/>
      <c r="H62" s="85">
        <f>'[2]CONT-RA10717'!AO62</f>
        <v>0</v>
      </c>
      <c r="I62" s="85">
        <f t="shared" si="11"/>
        <v>114539</v>
      </c>
    </row>
    <row r="63" spans="1:9" x14ac:dyDescent="0.2">
      <c r="A63" s="85" t="s">
        <v>105</v>
      </c>
      <c r="B63" s="29">
        <f>'[2]NEW GAA'!E63</f>
        <v>90401</v>
      </c>
      <c r="C63" s="55">
        <f>'[2]NEW GAA'!AR63</f>
        <v>6199</v>
      </c>
      <c r="D63" s="188">
        <f t="shared" si="10"/>
        <v>96600</v>
      </c>
      <c r="E63" s="55">
        <f>[2]AUTO!BA63</f>
        <v>15502</v>
      </c>
      <c r="F63" s="85">
        <f>[2]UF!AJ63</f>
        <v>0</v>
      </c>
      <c r="G63" s="85"/>
      <c r="H63" s="85">
        <f>'[2]CONT-RA10717'!AO63</f>
        <v>0</v>
      </c>
      <c r="I63" s="85">
        <f t="shared" si="11"/>
        <v>112102</v>
      </c>
    </row>
    <row r="64" spans="1:9" ht="13.5" customHeight="1" x14ac:dyDescent="0.2">
      <c r="A64" s="85" t="s">
        <v>106</v>
      </c>
      <c r="B64" s="29">
        <f>'[2]NEW GAA'!E64</f>
        <v>126959</v>
      </c>
      <c r="C64" s="55">
        <f>'[2]NEW GAA'!AR64</f>
        <v>1957</v>
      </c>
      <c r="D64" s="188">
        <f t="shared" si="10"/>
        <v>128916</v>
      </c>
      <c r="E64" s="55">
        <f>[2]AUTO!BA64</f>
        <v>5888</v>
      </c>
      <c r="F64" s="85">
        <f>[2]UF!AJ64</f>
        <v>0</v>
      </c>
      <c r="G64" s="85"/>
      <c r="H64" s="85">
        <f>'[2]CONT-RA10717'!AO64</f>
        <v>0</v>
      </c>
      <c r="I64" s="85">
        <f t="shared" si="11"/>
        <v>134804</v>
      </c>
    </row>
    <row r="65" spans="1:9" x14ac:dyDescent="0.2">
      <c r="A65" s="85" t="s">
        <v>107</v>
      </c>
      <c r="B65" s="29">
        <f>'[2]NEW GAA'!E65</f>
        <v>233573</v>
      </c>
      <c r="C65" s="55">
        <f>'[2]NEW GAA'!AR65</f>
        <v>6311</v>
      </c>
      <c r="D65" s="188">
        <f t="shared" si="10"/>
        <v>239884</v>
      </c>
      <c r="E65" s="55">
        <f>[2]AUTO!BA65</f>
        <v>514093</v>
      </c>
      <c r="F65" s="85">
        <f>[2]UF!AJ65</f>
        <v>0</v>
      </c>
      <c r="G65" s="85"/>
      <c r="H65" s="85">
        <f>'[2]CONT-RA10717'!AO65</f>
        <v>9000</v>
      </c>
      <c r="I65" s="85">
        <f t="shared" si="11"/>
        <v>762977</v>
      </c>
    </row>
    <row r="66" spans="1:9" x14ac:dyDescent="0.2">
      <c r="A66" s="85" t="s">
        <v>108</v>
      </c>
      <c r="B66" s="29">
        <f>'[2]NEW GAA'!E66</f>
        <v>134063</v>
      </c>
      <c r="C66" s="55">
        <f>'[2]NEW GAA'!AR66</f>
        <v>0</v>
      </c>
      <c r="D66" s="188">
        <f t="shared" si="10"/>
        <v>134063</v>
      </c>
      <c r="E66" s="55">
        <f>[2]AUTO!BA66</f>
        <v>3589</v>
      </c>
      <c r="F66" s="85">
        <f>[2]UF!AJ66</f>
        <v>0</v>
      </c>
      <c r="G66" s="85"/>
      <c r="H66" s="85">
        <f>'[2]CONT-RA10717'!AO66</f>
        <v>0</v>
      </c>
      <c r="I66" s="85">
        <f t="shared" si="11"/>
        <v>137652</v>
      </c>
    </row>
    <row r="67" spans="1:9" x14ac:dyDescent="0.2">
      <c r="A67" s="85" t="s">
        <v>109</v>
      </c>
      <c r="B67" s="29">
        <f>'[2]NEW GAA'!E67</f>
        <v>170411</v>
      </c>
      <c r="C67" s="55">
        <f>'[2]NEW GAA'!AR67</f>
        <v>0</v>
      </c>
      <c r="D67" s="188">
        <f t="shared" si="10"/>
        <v>170411</v>
      </c>
      <c r="E67" s="55">
        <f>[2]AUTO!BA67</f>
        <v>4520</v>
      </c>
      <c r="F67" s="85">
        <f>[2]UF!AJ67</f>
        <v>0</v>
      </c>
      <c r="G67" s="85"/>
      <c r="H67" s="85">
        <f>'[2]CONT-RA10717'!AO67</f>
        <v>0</v>
      </c>
      <c r="I67" s="85">
        <f t="shared" si="11"/>
        <v>174931</v>
      </c>
    </row>
    <row r="68" spans="1:9" x14ac:dyDescent="0.2">
      <c r="A68" s="85" t="s">
        <v>110</v>
      </c>
      <c r="B68" s="29">
        <f>'[2]NEW GAA'!E68</f>
        <v>27684</v>
      </c>
      <c r="C68" s="55">
        <f>'[2]NEW GAA'!AR68</f>
        <v>940</v>
      </c>
      <c r="D68" s="188">
        <f t="shared" si="10"/>
        <v>28624</v>
      </c>
      <c r="E68" s="55">
        <f>[2]AUTO!BA68</f>
        <v>64365</v>
      </c>
      <c r="F68" s="85">
        <f>[2]UF!AJ68</f>
        <v>0</v>
      </c>
      <c r="G68" s="85"/>
      <c r="H68" s="85">
        <f>'[2]CONT-RA10717'!AO68</f>
        <v>0</v>
      </c>
      <c r="I68" s="85">
        <f t="shared" si="11"/>
        <v>92989</v>
      </c>
    </row>
    <row r="69" spans="1:9" x14ac:dyDescent="0.2">
      <c r="A69" s="85" t="s">
        <v>111</v>
      </c>
      <c r="B69" s="29">
        <f>'[2]NEW GAA'!E69</f>
        <v>188225</v>
      </c>
      <c r="C69" s="55">
        <f>'[2]NEW GAA'!AR69</f>
        <v>52626</v>
      </c>
      <c r="D69" s="188">
        <f t="shared" si="10"/>
        <v>240851</v>
      </c>
      <c r="E69" s="55">
        <f>[2]AUTO!BA69</f>
        <v>11949</v>
      </c>
      <c r="F69" s="85">
        <f>[2]UF!AJ69</f>
        <v>0</v>
      </c>
      <c r="G69" s="85"/>
      <c r="H69" s="85">
        <f>'[2]CONT-RA10717'!AO69</f>
        <v>0</v>
      </c>
      <c r="I69" s="85">
        <f t="shared" si="11"/>
        <v>252800</v>
      </c>
    </row>
    <row r="70" spans="1:9" x14ac:dyDescent="0.2">
      <c r="A70" s="164" t="s">
        <v>112</v>
      </c>
      <c r="B70" s="86">
        <f t="shared" ref="B70:G70" si="12">SUM(B71:B74)</f>
        <v>1189998</v>
      </c>
      <c r="C70" s="365">
        <f t="shared" si="12"/>
        <v>7119</v>
      </c>
      <c r="D70" s="366">
        <f t="shared" si="12"/>
        <v>1197117</v>
      </c>
      <c r="E70" s="365">
        <f t="shared" si="12"/>
        <v>770019</v>
      </c>
      <c r="F70" s="214">
        <f t="shared" si="12"/>
        <v>0</v>
      </c>
      <c r="G70" s="214">
        <f t="shared" si="12"/>
        <v>7000</v>
      </c>
      <c r="H70" s="214"/>
      <c r="I70" s="214">
        <f t="shared" si="1"/>
        <v>1974136</v>
      </c>
    </row>
    <row r="71" spans="1:9" x14ac:dyDescent="0.2">
      <c r="A71" s="164" t="s">
        <v>113</v>
      </c>
      <c r="B71" s="29">
        <f>'[2]NEW GAA'!E71</f>
        <v>187626</v>
      </c>
      <c r="C71" s="55">
        <f>'[2]NEW GAA'!AR71</f>
        <v>870</v>
      </c>
      <c r="D71" s="188">
        <f t="shared" ref="D71:D93" si="13">SUM(B71:C71)</f>
        <v>188496</v>
      </c>
      <c r="E71" s="55">
        <f>[2]AUTO!BA71</f>
        <v>754772</v>
      </c>
      <c r="F71" s="85">
        <f>[2]UF!AJ71</f>
        <v>0</v>
      </c>
      <c r="G71" s="85">
        <f>'[2]CONT-RA10717'!B71</f>
        <v>7000</v>
      </c>
      <c r="H71" s="85">
        <f>'[2]CONT-RA10717'!AO71</f>
        <v>0</v>
      </c>
      <c r="I71" s="85">
        <f t="shared" si="1"/>
        <v>950268</v>
      </c>
    </row>
    <row r="72" spans="1:9" x14ac:dyDescent="0.2">
      <c r="A72" s="164" t="s">
        <v>114</v>
      </c>
      <c r="B72" s="29">
        <f>'[2]NEW GAA'!E72</f>
        <v>684788</v>
      </c>
      <c r="C72" s="55">
        <f>'[2]NEW GAA'!AR72</f>
        <v>1872</v>
      </c>
      <c r="D72" s="188">
        <f t="shared" si="13"/>
        <v>686660</v>
      </c>
      <c r="E72" s="55">
        <f>[2]AUTO!BA72</f>
        <v>5337</v>
      </c>
      <c r="F72" s="85">
        <f>[2]UF!AJ72</f>
        <v>0</v>
      </c>
      <c r="G72" s="85"/>
      <c r="H72" s="85">
        <f>'[2]CONT-RA10717'!AO72</f>
        <v>0</v>
      </c>
      <c r="I72" s="85">
        <f t="shared" si="1"/>
        <v>691997</v>
      </c>
    </row>
    <row r="73" spans="1:9" x14ac:dyDescent="0.2">
      <c r="A73" s="164" t="s">
        <v>115</v>
      </c>
      <c r="B73" s="29">
        <f>'[2]NEW GAA'!E73</f>
        <v>191466</v>
      </c>
      <c r="C73" s="55">
        <f>'[2]NEW GAA'!AR73</f>
        <v>2208</v>
      </c>
      <c r="D73" s="188">
        <f t="shared" si="13"/>
        <v>193674</v>
      </c>
      <c r="E73" s="55">
        <f>[2]AUTO!BA73</f>
        <v>5246</v>
      </c>
      <c r="F73" s="85">
        <f>[2]UF!AJ73</f>
        <v>0</v>
      </c>
      <c r="G73" s="85"/>
      <c r="H73" s="85">
        <f>'[2]CONT-RA10717'!AO73</f>
        <v>0</v>
      </c>
      <c r="I73" s="85">
        <f t="shared" si="1"/>
        <v>198920</v>
      </c>
    </row>
    <row r="74" spans="1:9" x14ac:dyDescent="0.2">
      <c r="A74" s="164" t="s">
        <v>116</v>
      </c>
      <c r="B74" s="29">
        <f>'[2]NEW GAA'!E74</f>
        <v>126118</v>
      </c>
      <c r="C74" s="55">
        <f>'[2]NEW GAA'!AR74</f>
        <v>2169</v>
      </c>
      <c r="D74" s="188">
        <f t="shared" si="13"/>
        <v>128287</v>
      </c>
      <c r="E74" s="55">
        <f>[2]AUTO!BA74</f>
        <v>4664</v>
      </c>
      <c r="F74" s="85">
        <f>[2]UF!AJ74</f>
        <v>0</v>
      </c>
      <c r="G74" s="85"/>
      <c r="H74" s="85">
        <f>'[2]CONT-RA10717'!AO74</f>
        <v>0</v>
      </c>
      <c r="I74" s="85">
        <f t="shared" si="1"/>
        <v>132951</v>
      </c>
    </row>
    <row r="75" spans="1:9" x14ac:dyDescent="0.2">
      <c r="A75" s="164" t="s">
        <v>117</v>
      </c>
      <c r="B75" s="29">
        <f>'[2]NEW GAA'!E75</f>
        <v>1120272</v>
      </c>
      <c r="C75" s="55">
        <f>'[2]NEW GAA'!AR75</f>
        <v>24950</v>
      </c>
      <c r="D75" s="188">
        <f t="shared" si="13"/>
        <v>1145222</v>
      </c>
      <c r="E75" s="55">
        <f>[2]AUTO!BA75</f>
        <v>54835</v>
      </c>
      <c r="F75" s="85">
        <f>[2]UF!AJ75</f>
        <v>0</v>
      </c>
      <c r="G75" s="85"/>
      <c r="H75" s="85">
        <f>'[2]CONT-RA10717'!AO75</f>
        <v>82240</v>
      </c>
      <c r="I75" s="85">
        <f t="shared" ref="I75:I90" si="14">SUM(D75:H75)</f>
        <v>1282297</v>
      </c>
    </row>
    <row r="76" spans="1:9" x14ac:dyDescent="0.2">
      <c r="A76" s="164" t="s">
        <v>118</v>
      </c>
      <c r="B76" s="29">
        <f>'[2]NEW GAA'!E76</f>
        <v>551832</v>
      </c>
      <c r="C76" s="55">
        <f>'[2]NEW GAA'!AR76</f>
        <v>34882</v>
      </c>
      <c r="D76" s="188">
        <f t="shared" si="13"/>
        <v>586714</v>
      </c>
      <c r="E76" s="55">
        <f>[2]AUTO!BA76</f>
        <v>39366</v>
      </c>
      <c r="F76" s="85">
        <f>[2]UF!AJ76</f>
        <v>0</v>
      </c>
      <c r="G76" s="85"/>
      <c r="H76" s="85">
        <f>'[2]CONT-RA10717'!AO76</f>
        <v>0</v>
      </c>
      <c r="I76" s="85">
        <f t="shared" si="14"/>
        <v>626080</v>
      </c>
    </row>
    <row r="77" spans="1:9" x14ac:dyDescent="0.2">
      <c r="A77" s="164" t="s">
        <v>119</v>
      </c>
      <c r="B77" s="29">
        <f>'[2]NEW GAA'!E77</f>
        <v>790226</v>
      </c>
      <c r="C77" s="55">
        <f>'[2]NEW GAA'!AR77</f>
        <v>4895</v>
      </c>
      <c r="D77" s="188">
        <f t="shared" si="13"/>
        <v>795121</v>
      </c>
      <c r="E77" s="55">
        <f>[2]AUTO!BA77</f>
        <v>29486</v>
      </c>
      <c r="F77" s="85">
        <f>[2]UF!AJ77</f>
        <v>0</v>
      </c>
      <c r="G77" s="85"/>
      <c r="H77" s="85">
        <f>'[2]CONT-RA10717'!AO77</f>
        <v>0</v>
      </c>
      <c r="I77" s="85">
        <f t="shared" si="14"/>
        <v>824607</v>
      </c>
    </row>
    <row r="78" spans="1:9" x14ac:dyDescent="0.2">
      <c r="A78" s="164" t="s">
        <v>120</v>
      </c>
      <c r="B78" s="29">
        <f>'[2]NEW GAA'!E78</f>
        <v>149456</v>
      </c>
      <c r="C78" s="55">
        <f>'[2]NEW GAA'!AR78</f>
        <v>0</v>
      </c>
      <c r="D78" s="188">
        <f t="shared" si="13"/>
        <v>149456</v>
      </c>
      <c r="E78" s="55">
        <f>[2]AUTO!BA78</f>
        <v>4956</v>
      </c>
      <c r="F78" s="85">
        <f>[2]UF!AJ78</f>
        <v>0</v>
      </c>
      <c r="G78" s="85"/>
      <c r="H78" s="85">
        <f>'[2]CONT-RA10717'!AO78</f>
        <v>0</v>
      </c>
      <c r="I78" s="85">
        <f t="shared" si="14"/>
        <v>154412</v>
      </c>
    </row>
    <row r="79" spans="1:9" x14ac:dyDescent="0.2">
      <c r="A79" s="164" t="s">
        <v>121</v>
      </c>
      <c r="B79" s="29">
        <f>'[2]NEW GAA'!E79</f>
        <v>142501</v>
      </c>
      <c r="C79" s="55">
        <f>'[2]NEW GAA'!AR79</f>
        <v>2288</v>
      </c>
      <c r="D79" s="188">
        <f t="shared" si="13"/>
        <v>144789</v>
      </c>
      <c r="E79" s="55">
        <f>[2]AUTO!BA79</f>
        <v>3883</v>
      </c>
      <c r="F79" s="85">
        <f>[2]UF!AJ79</f>
        <v>0</v>
      </c>
      <c r="G79" s="85"/>
      <c r="H79" s="85">
        <f>'[2]CONT-RA10717'!AO79</f>
        <v>0</v>
      </c>
      <c r="I79" s="85">
        <f t="shared" si="14"/>
        <v>148672</v>
      </c>
    </row>
    <row r="80" spans="1:9" x14ac:dyDescent="0.2">
      <c r="A80" s="164" t="s">
        <v>122</v>
      </c>
      <c r="B80" s="29">
        <f>'[2]NEW GAA'!E80</f>
        <v>8062519</v>
      </c>
      <c r="C80" s="55">
        <f>'[2]NEW GAA'!AR80</f>
        <v>1375</v>
      </c>
      <c r="D80" s="188">
        <f t="shared" si="13"/>
        <v>8063894</v>
      </c>
      <c r="E80" s="55">
        <f>[2]AUTO!BA80</f>
        <v>0</v>
      </c>
      <c r="F80" s="85">
        <f>[2]UF!AJ80</f>
        <v>0</v>
      </c>
      <c r="G80" s="85"/>
      <c r="H80" s="85">
        <f>'[2]CONT-RA10717'!AO80</f>
        <v>0</v>
      </c>
      <c r="I80" s="85">
        <f t="shared" si="14"/>
        <v>8063894</v>
      </c>
    </row>
    <row r="81" spans="1:9" x14ac:dyDescent="0.2">
      <c r="A81" s="164" t="s">
        <v>290</v>
      </c>
      <c r="B81" s="29">
        <f>'[2]NEW GAA'!E81</f>
        <v>46388</v>
      </c>
      <c r="C81" s="55">
        <f>'[2]NEW GAA'!AR81</f>
        <v>4236</v>
      </c>
      <c r="D81" s="188">
        <f t="shared" si="13"/>
        <v>50624</v>
      </c>
      <c r="E81" s="55">
        <f>[2]AUTO!BA81</f>
        <v>2767</v>
      </c>
      <c r="F81" s="85">
        <f>[2]UF!AJ81</f>
        <v>0</v>
      </c>
      <c r="G81" s="85"/>
      <c r="H81" s="85">
        <f>'[2]CONT-RA10717'!AO81</f>
        <v>0</v>
      </c>
      <c r="I81" s="85">
        <f t="shared" si="14"/>
        <v>53391</v>
      </c>
    </row>
    <row r="82" spans="1:9" x14ac:dyDescent="0.2">
      <c r="A82" s="164" t="s">
        <v>125</v>
      </c>
      <c r="B82" s="29">
        <f>'[2]NEW GAA'!E82</f>
        <v>207651</v>
      </c>
      <c r="C82" s="55">
        <f>'[2]NEW GAA'!AR82</f>
        <v>853</v>
      </c>
      <c r="D82" s="188">
        <f t="shared" si="13"/>
        <v>208504</v>
      </c>
      <c r="E82" s="55">
        <f>[2]AUTO!BA82</f>
        <v>1233</v>
      </c>
      <c r="F82" s="85">
        <f>[2]UF!AJ82</f>
        <v>0</v>
      </c>
      <c r="G82" s="85"/>
      <c r="H82" s="85">
        <f>'[2]CONT-RA10717'!AO82</f>
        <v>0</v>
      </c>
      <c r="I82" s="85">
        <f t="shared" si="14"/>
        <v>209737</v>
      </c>
    </row>
    <row r="83" spans="1:9" x14ac:dyDescent="0.2">
      <c r="A83" s="164" t="s">
        <v>127</v>
      </c>
      <c r="B83" s="29">
        <f>'[2]NEW GAA'!E83</f>
        <v>81899</v>
      </c>
      <c r="C83" s="55">
        <f>'[2]NEW GAA'!AR83</f>
        <v>0</v>
      </c>
      <c r="D83" s="188">
        <f t="shared" si="13"/>
        <v>81899</v>
      </c>
      <c r="E83" s="55">
        <f>[2]AUTO!BA83</f>
        <v>30281</v>
      </c>
      <c r="F83" s="85">
        <f>[2]UF!AJ83</f>
        <v>0</v>
      </c>
      <c r="G83" s="85"/>
      <c r="H83" s="85">
        <f>'[2]CONT-RA10717'!AO83</f>
        <v>0</v>
      </c>
      <c r="I83" s="85">
        <f t="shared" si="14"/>
        <v>112180</v>
      </c>
    </row>
    <row r="84" spans="1:9" x14ac:dyDescent="0.2">
      <c r="A84" s="164" t="s">
        <v>129</v>
      </c>
      <c r="B84" s="29">
        <f>'[2]NEW GAA'!E84</f>
        <v>358671</v>
      </c>
      <c r="C84" s="55">
        <f>'[2]NEW GAA'!AR84</f>
        <v>4317</v>
      </c>
      <c r="D84" s="188">
        <f t="shared" si="13"/>
        <v>362988</v>
      </c>
      <c r="E84" s="55">
        <f>[2]AUTO!BA84</f>
        <v>17054</v>
      </c>
      <c r="F84" s="85">
        <f>[2]UF!AJ84</f>
        <v>0</v>
      </c>
      <c r="G84" s="85"/>
      <c r="H84" s="85">
        <f>'[2]CONT-RA10717'!AO84</f>
        <v>0</v>
      </c>
      <c r="I84" s="85">
        <f t="shared" si="14"/>
        <v>380042</v>
      </c>
    </row>
    <row r="85" spans="1:9" x14ac:dyDescent="0.2">
      <c r="A85" s="164" t="s">
        <v>131</v>
      </c>
      <c r="B85" s="29">
        <f>'[2]NEW GAA'!E85</f>
        <v>1735413</v>
      </c>
      <c r="C85" s="55">
        <f>'[2]NEW GAA'!AR85</f>
        <v>27937</v>
      </c>
      <c r="D85" s="188">
        <f t="shared" si="13"/>
        <v>1763350</v>
      </c>
      <c r="E85" s="55">
        <f>[2]AUTO!BA85</f>
        <v>64459</v>
      </c>
      <c r="F85" s="85">
        <f>[2]UF!AJ85</f>
        <v>0</v>
      </c>
      <c r="G85" s="85"/>
      <c r="H85" s="85">
        <f>'[2]CONT-RA10717'!AO85</f>
        <v>0</v>
      </c>
      <c r="I85" s="85">
        <f t="shared" si="14"/>
        <v>1827809</v>
      </c>
    </row>
    <row r="86" spans="1:9" s="367" customFormat="1" x14ac:dyDescent="0.2">
      <c r="A86" s="164" t="s">
        <v>133</v>
      </c>
      <c r="B86" s="29">
        <f>'[2]NEW GAA'!E86</f>
        <v>154804</v>
      </c>
      <c r="C86" s="55">
        <f>'[2]NEW GAA'!AR86</f>
        <v>785</v>
      </c>
      <c r="D86" s="188">
        <f t="shared" si="13"/>
        <v>155589</v>
      </c>
      <c r="E86" s="55">
        <f>[2]AUTO!BA86</f>
        <v>2882</v>
      </c>
      <c r="F86" s="85">
        <f>[2]UF!AJ86</f>
        <v>0</v>
      </c>
      <c r="G86" s="85"/>
      <c r="H86" s="85">
        <f>'[2]CONT-RA10717'!AO86</f>
        <v>0</v>
      </c>
      <c r="I86" s="85">
        <f t="shared" si="14"/>
        <v>158471</v>
      </c>
    </row>
    <row r="87" spans="1:9" x14ac:dyDescent="0.2">
      <c r="A87" s="164" t="s">
        <v>135</v>
      </c>
      <c r="B87" s="29">
        <f>'[2]NEW GAA'!E87</f>
        <v>203517</v>
      </c>
      <c r="C87" s="55">
        <f>'[2]NEW GAA'!AR87</f>
        <v>4305</v>
      </c>
      <c r="D87" s="188">
        <f t="shared" si="13"/>
        <v>207822</v>
      </c>
      <c r="E87" s="55">
        <f>[2]AUTO!BA87</f>
        <v>5046</v>
      </c>
      <c r="F87" s="85">
        <f>[2]UF!AJ87</f>
        <v>0</v>
      </c>
      <c r="G87" s="85"/>
      <c r="H87" s="85">
        <f>'[2]CONT-RA10717'!AO87</f>
        <v>0</v>
      </c>
      <c r="I87" s="85">
        <f t="shared" si="14"/>
        <v>212868</v>
      </c>
    </row>
    <row r="88" spans="1:9" x14ac:dyDescent="0.2">
      <c r="A88" s="164" t="s">
        <v>137</v>
      </c>
      <c r="B88" s="29">
        <f>'[2]NEW GAA'!E88</f>
        <v>156170</v>
      </c>
      <c r="C88" s="55">
        <f>'[2]NEW GAA'!AR88</f>
        <v>3387</v>
      </c>
      <c r="D88" s="188">
        <f t="shared" si="13"/>
        <v>159557</v>
      </c>
      <c r="E88" s="55">
        <f>[2]AUTO!BA88</f>
        <v>6900</v>
      </c>
      <c r="F88" s="85">
        <f>[2]UF!AJ88</f>
        <v>0</v>
      </c>
      <c r="G88" s="85"/>
      <c r="H88" s="85">
        <f>'[2]CONT-RA10717'!AO88</f>
        <v>0</v>
      </c>
      <c r="I88" s="85">
        <f t="shared" si="14"/>
        <v>166457</v>
      </c>
    </row>
    <row r="89" spans="1:9" ht="13.5" customHeight="1" x14ac:dyDescent="0.2">
      <c r="A89" s="164" t="s">
        <v>139</v>
      </c>
      <c r="B89" s="29">
        <f>'[2]NEW GAA'!E89</f>
        <v>50111</v>
      </c>
      <c r="C89" s="55">
        <f>'[2]NEW GAA'!AR89</f>
        <v>19600</v>
      </c>
      <c r="D89" s="188">
        <f t="shared" si="13"/>
        <v>69711</v>
      </c>
      <c r="E89" s="55">
        <f>[2]AUTO!BA89</f>
        <v>2518</v>
      </c>
      <c r="F89" s="85">
        <f>[2]UF!AJ89</f>
        <v>0</v>
      </c>
      <c r="G89" s="85"/>
      <c r="H89" s="85">
        <f>'[2]CONT-RA10717'!AO89</f>
        <v>0</v>
      </c>
      <c r="I89" s="85">
        <f t="shared" si="14"/>
        <v>72229</v>
      </c>
    </row>
    <row r="90" spans="1:9" x14ac:dyDescent="0.2">
      <c r="A90" s="164" t="s">
        <v>141</v>
      </c>
      <c r="B90" s="29">
        <f>'[2]NEW GAA'!E90</f>
        <v>393807</v>
      </c>
      <c r="C90" s="55">
        <f>'[2]NEW GAA'!AR90</f>
        <v>1018</v>
      </c>
      <c r="D90" s="188">
        <f t="shared" si="13"/>
        <v>394825</v>
      </c>
      <c r="E90" s="55">
        <f>[2]AUTO!BA90</f>
        <v>18702</v>
      </c>
      <c r="F90" s="85">
        <f>[2]UF!AJ90</f>
        <v>0</v>
      </c>
      <c r="G90" s="85"/>
      <c r="H90" s="85">
        <f>'[2]CONT-RA10717'!AO90</f>
        <v>0</v>
      </c>
      <c r="I90" s="85">
        <f t="shared" si="14"/>
        <v>413527</v>
      </c>
    </row>
    <row r="91" spans="1:9" x14ac:dyDescent="0.2">
      <c r="A91" s="368" t="s">
        <v>143</v>
      </c>
      <c r="B91" s="29">
        <f>SUM(B92:B93)</f>
        <v>6549636</v>
      </c>
      <c r="C91" s="55">
        <f t="shared" ref="C91:I91" si="15">SUM(C92:C93)</f>
        <v>93874</v>
      </c>
      <c r="D91" s="188">
        <f t="shared" si="15"/>
        <v>6643510</v>
      </c>
      <c r="E91" s="55">
        <f t="shared" si="15"/>
        <v>147341</v>
      </c>
      <c r="F91" s="85">
        <f t="shared" si="15"/>
        <v>0</v>
      </c>
      <c r="G91" s="85">
        <f t="shared" si="15"/>
        <v>3000</v>
      </c>
      <c r="H91" s="85">
        <f t="shared" si="15"/>
        <v>262308</v>
      </c>
      <c r="I91" s="85">
        <f t="shared" si="15"/>
        <v>7056159</v>
      </c>
    </row>
    <row r="92" spans="1:9" hidden="1" x14ac:dyDescent="0.2">
      <c r="A92" s="368" t="s">
        <v>144</v>
      </c>
      <c r="B92" s="29">
        <f>'[2]NEW GAA'!E92</f>
        <v>2924326</v>
      </c>
      <c r="C92" s="55">
        <f>'[2]NEW GAA'!AR92</f>
        <v>3905</v>
      </c>
      <c r="D92" s="188">
        <f t="shared" si="13"/>
        <v>2928231</v>
      </c>
      <c r="E92" s="55">
        <f>[2]AUTO!BA92</f>
        <v>15101</v>
      </c>
      <c r="F92" s="85"/>
      <c r="G92" s="85">
        <f>'[2]CONT-RA10717'!B92</f>
        <v>3000</v>
      </c>
      <c r="H92" s="85">
        <f>'[2]CONT-RA10717'!AO92</f>
        <v>262308</v>
      </c>
      <c r="I92" s="85">
        <f t="shared" ref="I92:I99" si="16">SUM(D92:H92)</f>
        <v>3208640</v>
      </c>
    </row>
    <row r="93" spans="1:9" hidden="1" x14ac:dyDescent="0.2">
      <c r="A93" s="368" t="s">
        <v>145</v>
      </c>
      <c r="B93" s="29">
        <f>'[2]NEW GAA'!E93</f>
        <v>3625310</v>
      </c>
      <c r="C93" s="55">
        <f>'[2]NEW GAA'!AR93</f>
        <v>89969</v>
      </c>
      <c r="D93" s="188">
        <f t="shared" si="13"/>
        <v>3715279</v>
      </c>
      <c r="E93" s="55">
        <f>[2]AUTO!BA93</f>
        <v>132240</v>
      </c>
      <c r="F93" s="85"/>
      <c r="G93" s="85"/>
      <c r="H93" s="85"/>
      <c r="I93" s="85">
        <f t="shared" si="16"/>
        <v>3847519</v>
      </c>
    </row>
    <row r="94" spans="1:9" ht="14.25" customHeight="1" x14ac:dyDescent="0.2">
      <c r="A94" s="85" t="s">
        <v>291</v>
      </c>
      <c r="B94" s="29"/>
      <c r="C94" s="55">
        <f>'[2]NEW GAA'!AR95</f>
        <v>86827410</v>
      </c>
      <c r="D94" s="188">
        <f t="shared" ref="D94:D99" si="17">SUM(B94:C94)</f>
        <v>86827410</v>
      </c>
      <c r="E94" s="55">
        <f>[2]AUTO!BA95</f>
        <v>390711</v>
      </c>
      <c r="F94" s="85">
        <f>[2]UF!AJ95</f>
        <v>6790522</v>
      </c>
      <c r="G94" s="85"/>
      <c r="H94" s="85">
        <f>'[2]CONT-RA10717'!AO95</f>
        <v>8649608</v>
      </c>
      <c r="I94" s="85">
        <f t="shared" si="16"/>
        <v>102658251</v>
      </c>
    </row>
    <row r="95" spans="1:9" ht="15" customHeight="1" x14ac:dyDescent="0.2">
      <c r="A95" s="369" t="s">
        <v>292</v>
      </c>
      <c r="B95" s="29"/>
      <c r="C95" s="55">
        <f>SUM(C96:C97)</f>
        <v>38972337</v>
      </c>
      <c r="D95" s="370">
        <f t="shared" si="17"/>
        <v>38972337</v>
      </c>
      <c r="E95" s="371">
        <f>SUM(E96:E97)</f>
        <v>486885005</v>
      </c>
      <c r="F95" s="369">
        <f>SUM(F96:F97)</f>
        <v>0</v>
      </c>
      <c r="G95" s="369">
        <f>SUM(G96:G97)</f>
        <v>0</v>
      </c>
      <c r="H95" s="369">
        <f>SUM(H96:H97)</f>
        <v>518489</v>
      </c>
      <c r="I95" s="369">
        <f t="shared" si="16"/>
        <v>526375831</v>
      </c>
    </row>
    <row r="96" spans="1:9" ht="14.25" hidden="1" customHeight="1" x14ac:dyDescent="0.2">
      <c r="A96" s="369" t="s">
        <v>293</v>
      </c>
      <c r="B96" s="29">
        <f>'[2]NEW GAA'!E97</f>
        <v>0</v>
      </c>
      <c r="C96" s="55">
        <f>'[2]NEW GAA'!AR97</f>
        <v>38960006</v>
      </c>
      <c r="D96" s="188">
        <f t="shared" si="17"/>
        <v>38960006</v>
      </c>
      <c r="E96" s="55">
        <f>[2]AUTO!BA97</f>
        <v>486885005</v>
      </c>
      <c r="F96" s="85">
        <f>[2]UF!AJ97</f>
        <v>0</v>
      </c>
      <c r="G96" s="85"/>
      <c r="H96" s="85">
        <f>'[2]CONT-RA10717'!AO97</f>
        <v>518489</v>
      </c>
      <c r="I96" s="85">
        <f t="shared" si="16"/>
        <v>526363500</v>
      </c>
    </row>
    <row r="97" spans="1:9" ht="14.25" hidden="1" customHeight="1" x14ac:dyDescent="0.2">
      <c r="A97" s="369" t="s">
        <v>294</v>
      </c>
      <c r="B97" s="29">
        <f>'[2]NEW GAA'!E98</f>
        <v>0</v>
      </c>
      <c r="C97" s="55">
        <f>'[2]NEW GAA'!AR98</f>
        <v>12331</v>
      </c>
      <c r="D97" s="188">
        <f t="shared" si="17"/>
        <v>12331</v>
      </c>
      <c r="E97" s="55">
        <f>[2]AUTO!BA98</f>
        <v>0</v>
      </c>
      <c r="F97" s="85">
        <f>[2]UF!AJ98</f>
        <v>0</v>
      </c>
      <c r="G97" s="85"/>
      <c r="H97" s="85">
        <f>'[2]CONT-RA10717'!AO98</f>
        <v>0</v>
      </c>
      <c r="I97" s="85">
        <f t="shared" si="16"/>
        <v>12331</v>
      </c>
    </row>
    <row r="98" spans="1:9" x14ac:dyDescent="0.2">
      <c r="A98" s="85" t="s">
        <v>295</v>
      </c>
      <c r="B98" s="29">
        <f>'[2]NEW GAA'!E99</f>
        <v>0</v>
      </c>
      <c r="C98" s="55">
        <f>'[2]NEW GAA'!AR99</f>
        <v>2194023</v>
      </c>
      <c r="D98" s="188">
        <f t="shared" si="17"/>
        <v>2194023</v>
      </c>
      <c r="E98" s="55">
        <f>[2]AUTO!BA99</f>
        <v>3766</v>
      </c>
      <c r="F98" s="85">
        <f>[2]UF!AJ99</f>
        <v>0</v>
      </c>
      <c r="G98" s="85"/>
      <c r="H98" s="85">
        <f>'[2]CONT-RA10717'!H99</f>
        <v>0</v>
      </c>
      <c r="I98" s="85">
        <f t="shared" si="16"/>
        <v>2197789</v>
      </c>
    </row>
    <row r="99" spans="1:9" ht="14.25" customHeight="1" x14ac:dyDescent="0.2">
      <c r="A99" s="368" t="s">
        <v>296</v>
      </c>
      <c r="B99" s="29">
        <f>'[2]NEW GAA'!E100</f>
        <v>0</v>
      </c>
      <c r="C99" s="55">
        <f>'[2]NEW GAA'!AR100</f>
        <v>0</v>
      </c>
      <c r="D99" s="188">
        <f t="shared" si="17"/>
        <v>0</v>
      </c>
      <c r="E99" s="55">
        <f>[2]AUTO!BA100</f>
        <v>334877000</v>
      </c>
      <c r="F99" s="85"/>
      <c r="G99" s="85">
        <f>'[2]CONT-RA10717'!AP100</f>
        <v>0</v>
      </c>
      <c r="H99" s="85"/>
      <c r="I99" s="85">
        <f t="shared" si="16"/>
        <v>334877000</v>
      </c>
    </row>
    <row r="100" spans="1:9" ht="14.25" hidden="1" customHeight="1" x14ac:dyDescent="0.2">
      <c r="A100" s="372"/>
      <c r="B100" s="29"/>
      <c r="C100" s="55"/>
      <c r="D100" s="188"/>
      <c r="E100" s="55"/>
      <c r="F100" s="85"/>
      <c r="G100" s="85"/>
      <c r="H100" s="85"/>
      <c r="I100" s="85"/>
    </row>
    <row r="101" spans="1:9" ht="21" customHeight="1" thickBot="1" x14ac:dyDescent="0.25">
      <c r="A101" s="373" t="s">
        <v>41</v>
      </c>
      <c r="B101" s="374">
        <f t="shared" ref="B101:I101" si="18">SUM(B7:B13)+SUM(B16:B21)+SUM(B24:B27)+SUM(B30:B31)+SUM(B34:B50)+B95+B99+B94+B98</f>
        <v>1755095196</v>
      </c>
      <c r="C101" s="374">
        <f t="shared" si="18"/>
        <v>226386536</v>
      </c>
      <c r="D101" s="374">
        <f t="shared" si="18"/>
        <v>1981481732</v>
      </c>
      <c r="E101" s="374">
        <f>SUM(E7:E13)+SUM(E16:E21)+SUM(E24:E27)+SUM(E30:E31)+SUM(E34:E50)+E95+E99+E94+E98</f>
        <v>893416808</v>
      </c>
      <c r="F101" s="375">
        <f t="shared" si="18"/>
        <v>9615616</v>
      </c>
      <c r="G101" s="375">
        <f t="shared" si="18"/>
        <v>16696833</v>
      </c>
      <c r="H101" s="375">
        <f t="shared" si="18"/>
        <v>22079378</v>
      </c>
      <c r="I101" s="375">
        <f t="shared" si="18"/>
        <v>2923290367</v>
      </c>
    </row>
    <row r="102" spans="1:9" ht="13.5" thickTop="1" x14ac:dyDescent="0.2">
      <c r="B102" s="245"/>
    </row>
    <row r="103" spans="1:9" x14ac:dyDescent="0.2">
      <c r="B103" s="245"/>
    </row>
    <row r="104" spans="1:9" x14ac:dyDescent="0.2">
      <c r="B104" s="245"/>
    </row>
    <row r="105" spans="1:9" x14ac:dyDescent="0.2">
      <c r="B105" s="245"/>
    </row>
    <row r="106" spans="1:9" x14ac:dyDescent="0.2">
      <c r="B106" s="245"/>
    </row>
    <row r="107" spans="1:9" x14ac:dyDescent="0.2">
      <c r="B107" s="245"/>
    </row>
    <row r="108" spans="1:9" x14ac:dyDescent="0.2">
      <c r="B108" s="245"/>
    </row>
    <row r="109" spans="1:9" x14ac:dyDescent="0.2">
      <c r="B109" s="245"/>
    </row>
    <row r="110" spans="1:9" x14ac:dyDescent="0.2">
      <c r="B110" s="245"/>
    </row>
    <row r="111" spans="1:9" x14ac:dyDescent="0.2">
      <c r="B111" s="245"/>
    </row>
    <row r="112" spans="1:9" x14ac:dyDescent="0.2">
      <c r="B112" s="245"/>
    </row>
    <row r="113" spans="2:155" x14ac:dyDescent="0.2">
      <c r="B113" s="245"/>
    </row>
    <row r="114" spans="2:155" x14ac:dyDescent="0.2">
      <c r="B114" s="245"/>
    </row>
    <row r="115" spans="2:155" x14ac:dyDescent="0.2">
      <c r="B115" s="245"/>
    </row>
    <row r="116" spans="2:155" s="244" customFormat="1" x14ac:dyDescent="0.2">
      <c r="B116" s="245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</row>
    <row r="117" spans="2:155" s="244" customFormat="1" x14ac:dyDescent="0.2">
      <c r="B117" s="245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</row>
    <row r="118" spans="2:155" s="244" customFormat="1" x14ac:dyDescent="0.2">
      <c r="B118" s="245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</row>
    <row r="119" spans="2:155" s="244" customFormat="1" x14ac:dyDescent="0.2">
      <c r="B119" s="245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</row>
    <row r="120" spans="2:155" s="244" customFormat="1" x14ac:dyDescent="0.2">
      <c r="B120" s="245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</row>
    <row r="121" spans="2:155" s="244" customFormat="1" x14ac:dyDescent="0.2">
      <c r="B121" s="245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</row>
    <row r="122" spans="2:155" s="244" customFormat="1" x14ac:dyDescent="0.2">
      <c r="B122" s="245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</row>
    <row r="123" spans="2:155" s="244" customFormat="1" x14ac:dyDescent="0.2">
      <c r="B123" s="245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</row>
    <row r="124" spans="2:155" s="244" customFormat="1" x14ac:dyDescent="0.2">
      <c r="B124" s="245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</row>
    <row r="125" spans="2:155" s="244" customFormat="1" x14ac:dyDescent="0.2">
      <c r="B125" s="245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</row>
    <row r="126" spans="2:155" s="244" customFormat="1" x14ac:dyDescent="0.2">
      <c r="B126" s="245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</row>
    <row r="127" spans="2:155" s="244" customFormat="1" x14ac:dyDescent="0.2">
      <c r="B127" s="245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</row>
    <row r="128" spans="2:155" s="244" customFormat="1" x14ac:dyDescent="0.2">
      <c r="B128" s="245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</row>
    <row r="129" spans="2:155" s="244" customFormat="1" x14ac:dyDescent="0.2">
      <c r="B129" s="245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</row>
    <row r="130" spans="2:155" s="244" customFormat="1" x14ac:dyDescent="0.2">
      <c r="B130" s="245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</row>
    <row r="131" spans="2:155" s="244" customFormat="1" x14ac:dyDescent="0.2">
      <c r="B131" s="245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</row>
    <row r="132" spans="2:155" s="244" customFormat="1" x14ac:dyDescent="0.2">
      <c r="B132" s="245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</row>
    <row r="133" spans="2:155" s="244" customFormat="1" x14ac:dyDescent="0.2">
      <c r="B133" s="245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</row>
    <row r="134" spans="2:155" s="244" customFormat="1" x14ac:dyDescent="0.2">
      <c r="B134" s="245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</row>
    <row r="135" spans="2:155" s="244" customFormat="1" x14ac:dyDescent="0.2">
      <c r="B135" s="245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</row>
    <row r="136" spans="2:155" s="244" customFormat="1" x14ac:dyDescent="0.2">
      <c r="B136" s="245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</row>
    <row r="137" spans="2:155" s="244" customFormat="1" x14ac:dyDescent="0.2">
      <c r="B137" s="245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</row>
    <row r="138" spans="2:155" s="244" customFormat="1" x14ac:dyDescent="0.2">
      <c r="B138" s="245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</row>
    <row r="139" spans="2:155" s="244" customFormat="1" x14ac:dyDescent="0.2">
      <c r="B139" s="245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</row>
    <row r="140" spans="2:155" s="244" customFormat="1" x14ac:dyDescent="0.2">
      <c r="B140" s="245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</row>
    <row r="141" spans="2:155" s="244" customFormat="1" x14ac:dyDescent="0.2">
      <c r="B141" s="245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</row>
    <row r="142" spans="2:155" s="244" customFormat="1" x14ac:dyDescent="0.2">
      <c r="B142" s="245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</row>
    <row r="143" spans="2:155" s="244" customFormat="1" x14ac:dyDescent="0.2">
      <c r="B143" s="245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</row>
    <row r="144" spans="2:155" s="244" customFormat="1" x14ac:dyDescent="0.2">
      <c r="B144" s="245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</row>
    <row r="145" spans="2:155" s="244" customFormat="1" x14ac:dyDescent="0.2">
      <c r="B145" s="245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</row>
    <row r="146" spans="2:155" s="244" customFormat="1" x14ac:dyDescent="0.2">
      <c r="B146" s="245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</row>
    <row r="147" spans="2:155" s="244" customFormat="1" x14ac:dyDescent="0.2">
      <c r="B147" s="245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</row>
    <row r="148" spans="2:155" s="244" customFormat="1" x14ac:dyDescent="0.2">
      <c r="B148" s="245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</row>
    <row r="149" spans="2:155" s="244" customFormat="1" x14ac:dyDescent="0.2">
      <c r="B149" s="245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</row>
    <row r="150" spans="2:155" s="244" customFormat="1" x14ac:dyDescent="0.2">
      <c r="B150" s="245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</row>
    <row r="151" spans="2:155" s="244" customFormat="1" x14ac:dyDescent="0.2">
      <c r="B151" s="245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</row>
    <row r="152" spans="2:155" s="244" customFormat="1" x14ac:dyDescent="0.2">
      <c r="B152" s="245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</row>
    <row r="153" spans="2:155" s="244" customFormat="1" x14ac:dyDescent="0.2">
      <c r="B153" s="245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</row>
    <row r="154" spans="2:155" s="244" customFormat="1" x14ac:dyDescent="0.2">
      <c r="B154" s="245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</row>
    <row r="155" spans="2:155" s="244" customFormat="1" x14ac:dyDescent="0.2">
      <c r="B155" s="245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</row>
    <row r="156" spans="2:155" s="244" customFormat="1" x14ac:dyDescent="0.2">
      <c r="B156" s="245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</row>
    <row r="157" spans="2:155" s="244" customFormat="1" x14ac:dyDescent="0.2">
      <c r="B157" s="245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</row>
    <row r="158" spans="2:155" s="244" customFormat="1" x14ac:dyDescent="0.2">
      <c r="B158" s="245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</row>
    <row r="159" spans="2:155" s="244" customFormat="1" x14ac:dyDescent="0.2">
      <c r="B159" s="245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</row>
    <row r="160" spans="2:155" s="244" customFormat="1" x14ac:dyDescent="0.2">
      <c r="B160" s="245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</row>
    <row r="161" spans="2:155" s="244" customFormat="1" x14ac:dyDescent="0.2">
      <c r="B161" s="245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</row>
    <row r="162" spans="2:155" s="244" customFormat="1" x14ac:dyDescent="0.2">
      <c r="B162" s="245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</row>
    <row r="163" spans="2:155" s="244" customFormat="1" x14ac:dyDescent="0.2">
      <c r="B163" s="245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</row>
    <row r="164" spans="2:155" s="244" customFormat="1" x14ac:dyDescent="0.2">
      <c r="B164" s="245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</row>
    <row r="165" spans="2:155" s="244" customFormat="1" x14ac:dyDescent="0.2">
      <c r="B165" s="245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</row>
    <row r="166" spans="2:155" s="244" customFormat="1" x14ac:dyDescent="0.2">
      <c r="B166" s="245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</row>
    <row r="167" spans="2:155" s="244" customFormat="1" x14ac:dyDescent="0.2">
      <c r="B167" s="245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</row>
    <row r="168" spans="2:155" s="244" customFormat="1" x14ac:dyDescent="0.2">
      <c r="B168" s="245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</row>
    <row r="169" spans="2:155" s="244" customFormat="1" x14ac:dyDescent="0.2">
      <c r="B169" s="245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</row>
    <row r="170" spans="2:155" s="244" customFormat="1" x14ac:dyDescent="0.2">
      <c r="B170" s="245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</row>
    <row r="171" spans="2:155" s="244" customFormat="1" x14ac:dyDescent="0.2">
      <c r="B171" s="245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</row>
    <row r="172" spans="2:155" s="244" customFormat="1" x14ac:dyDescent="0.2">
      <c r="B172" s="245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</row>
    <row r="173" spans="2:155" s="244" customFormat="1" x14ac:dyDescent="0.2">
      <c r="B173" s="245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</row>
    <row r="174" spans="2:155" s="244" customFormat="1" x14ac:dyDescent="0.2">
      <c r="B174" s="245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</row>
    <row r="175" spans="2:155" s="244" customFormat="1" x14ac:dyDescent="0.2">
      <c r="B175" s="245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</row>
    <row r="176" spans="2:155" s="244" customFormat="1" x14ac:dyDescent="0.2">
      <c r="B176" s="245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</row>
    <row r="177" spans="2:155" s="244" customFormat="1" x14ac:dyDescent="0.2">
      <c r="B177" s="245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</row>
    <row r="178" spans="2:155" s="244" customFormat="1" x14ac:dyDescent="0.2">
      <c r="B178" s="245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</row>
    <row r="179" spans="2:155" s="244" customFormat="1" x14ac:dyDescent="0.2">
      <c r="B179" s="245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</row>
    <row r="180" spans="2:155" s="244" customFormat="1" x14ac:dyDescent="0.2">
      <c r="B180" s="245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</row>
    <row r="181" spans="2:155" s="244" customFormat="1" x14ac:dyDescent="0.2">
      <c r="B181" s="245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</row>
    <row r="182" spans="2:155" s="244" customFormat="1" x14ac:dyDescent="0.2">
      <c r="B182" s="245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</row>
    <row r="183" spans="2:155" s="244" customFormat="1" x14ac:dyDescent="0.2">
      <c r="B183" s="245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</row>
    <row r="184" spans="2:155" s="244" customFormat="1" x14ac:dyDescent="0.2">
      <c r="B184" s="245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</row>
    <row r="185" spans="2:155" s="244" customFormat="1" x14ac:dyDescent="0.2">
      <c r="B185" s="245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</row>
    <row r="186" spans="2:155" s="244" customFormat="1" x14ac:dyDescent="0.2">
      <c r="B186" s="245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</row>
    <row r="187" spans="2:155" s="244" customFormat="1" x14ac:dyDescent="0.2">
      <c r="B187" s="245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</row>
    <row r="188" spans="2:155" s="244" customFormat="1" x14ac:dyDescent="0.2">
      <c r="B188" s="245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</row>
    <row r="189" spans="2:155" s="244" customFormat="1" x14ac:dyDescent="0.2">
      <c r="B189" s="245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</row>
    <row r="190" spans="2:155" s="244" customFormat="1" x14ac:dyDescent="0.2">
      <c r="B190" s="245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</row>
    <row r="191" spans="2:155" s="244" customFormat="1" x14ac:dyDescent="0.2">
      <c r="B191" s="245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</row>
    <row r="192" spans="2:155" s="244" customFormat="1" x14ac:dyDescent="0.2">
      <c r="B192" s="245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</row>
    <row r="193" spans="2:155" s="244" customFormat="1" x14ac:dyDescent="0.2">
      <c r="B193" s="245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</row>
    <row r="194" spans="2:155" s="244" customFormat="1" x14ac:dyDescent="0.2">
      <c r="B194" s="245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</row>
    <row r="195" spans="2:155" s="244" customFormat="1" x14ac:dyDescent="0.2">
      <c r="B195" s="245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</row>
    <row r="196" spans="2:155" s="244" customFormat="1" x14ac:dyDescent="0.2">
      <c r="B196" s="245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</row>
    <row r="197" spans="2:155" s="244" customFormat="1" x14ac:dyDescent="0.2">
      <c r="B197" s="245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</row>
    <row r="198" spans="2:155" s="244" customFormat="1" x14ac:dyDescent="0.2">
      <c r="B198" s="245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</row>
    <row r="199" spans="2:155" s="244" customFormat="1" x14ac:dyDescent="0.2">
      <c r="B199" s="245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</row>
    <row r="200" spans="2:155" s="244" customFormat="1" x14ac:dyDescent="0.2">
      <c r="B200" s="245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</row>
    <row r="201" spans="2:155" s="244" customFormat="1" x14ac:dyDescent="0.2">
      <c r="B201" s="245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</row>
    <row r="202" spans="2:155" s="244" customFormat="1" x14ac:dyDescent="0.2">
      <c r="B202" s="245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</row>
    <row r="203" spans="2:155" s="244" customFormat="1" x14ac:dyDescent="0.2">
      <c r="B203" s="245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</row>
    <row r="204" spans="2:155" s="244" customFormat="1" x14ac:dyDescent="0.2">
      <c r="B204" s="245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</row>
    <row r="205" spans="2:155" s="244" customFormat="1" x14ac:dyDescent="0.2">
      <c r="B205" s="245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</row>
    <row r="206" spans="2:155" s="244" customFormat="1" x14ac:dyDescent="0.2">
      <c r="B206" s="245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</row>
    <row r="207" spans="2:155" s="244" customFormat="1" x14ac:dyDescent="0.2">
      <c r="B207" s="245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</row>
    <row r="208" spans="2:155" s="244" customFormat="1" x14ac:dyDescent="0.2">
      <c r="B208" s="245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</row>
    <row r="209" spans="2:155" s="244" customFormat="1" x14ac:dyDescent="0.2">
      <c r="B209" s="245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</row>
    <row r="210" spans="2:155" s="244" customFormat="1" x14ac:dyDescent="0.2">
      <c r="B210" s="245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</row>
    <row r="211" spans="2:155" s="244" customFormat="1" x14ac:dyDescent="0.2">
      <c r="B211" s="245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</row>
    <row r="212" spans="2:155" s="244" customFormat="1" x14ac:dyDescent="0.2">
      <c r="B212" s="245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</row>
    <row r="213" spans="2:155" s="244" customFormat="1" x14ac:dyDescent="0.2">
      <c r="B213" s="245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</row>
    <row r="214" spans="2:155" s="244" customFormat="1" x14ac:dyDescent="0.2">
      <c r="B214" s="245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</row>
    <row r="215" spans="2:155" s="244" customFormat="1" x14ac:dyDescent="0.2">
      <c r="B215" s="245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</row>
    <row r="216" spans="2:155" s="244" customFormat="1" x14ac:dyDescent="0.2">
      <c r="B216" s="245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</row>
    <row r="217" spans="2:155" s="244" customFormat="1" x14ac:dyDescent="0.2">
      <c r="B217" s="245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</row>
    <row r="218" spans="2:155" s="244" customFormat="1" x14ac:dyDescent="0.2">
      <c r="B218" s="245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</row>
    <row r="219" spans="2:155" s="244" customFormat="1" x14ac:dyDescent="0.2">
      <c r="B219" s="245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</row>
    <row r="220" spans="2:155" s="244" customFormat="1" x14ac:dyDescent="0.2">
      <c r="B220" s="245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</row>
    <row r="221" spans="2:155" s="244" customFormat="1" x14ac:dyDescent="0.2">
      <c r="B221" s="245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</row>
    <row r="222" spans="2:155" s="244" customFormat="1" x14ac:dyDescent="0.2">
      <c r="B222" s="245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</row>
    <row r="223" spans="2:155" s="244" customFormat="1" x14ac:dyDescent="0.2">
      <c r="B223" s="245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</row>
    <row r="224" spans="2:155" s="244" customFormat="1" x14ac:dyDescent="0.2">
      <c r="B224" s="245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</row>
    <row r="225" spans="2:155" s="244" customFormat="1" x14ac:dyDescent="0.2">
      <c r="B225" s="245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</row>
    <row r="226" spans="2:155" s="244" customFormat="1" x14ac:dyDescent="0.2">
      <c r="B226" s="245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</row>
    <row r="227" spans="2:155" s="244" customFormat="1" x14ac:dyDescent="0.2">
      <c r="B227" s="245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</row>
    <row r="228" spans="2:155" s="244" customFormat="1" x14ac:dyDescent="0.2">
      <c r="B228" s="245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</row>
    <row r="229" spans="2:155" s="244" customFormat="1" x14ac:dyDescent="0.2">
      <c r="B229" s="245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</row>
    <row r="230" spans="2:155" s="244" customFormat="1" x14ac:dyDescent="0.2">
      <c r="B230" s="245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</row>
    <row r="231" spans="2:155" s="244" customFormat="1" x14ac:dyDescent="0.2">
      <c r="B231" s="245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</row>
    <row r="232" spans="2:155" s="244" customFormat="1" x14ac:dyDescent="0.2">
      <c r="B232" s="245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</row>
    <row r="233" spans="2:155" s="244" customFormat="1" x14ac:dyDescent="0.2">
      <c r="B233" s="245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</row>
    <row r="234" spans="2:155" s="244" customFormat="1" x14ac:dyDescent="0.2">
      <c r="B234" s="245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</row>
    <row r="235" spans="2:155" s="244" customFormat="1" x14ac:dyDescent="0.2">
      <c r="B235" s="245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</row>
    <row r="236" spans="2:155" s="244" customFormat="1" x14ac:dyDescent="0.2">
      <c r="B236" s="245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</row>
    <row r="237" spans="2:155" s="244" customFormat="1" x14ac:dyDescent="0.2">
      <c r="B237" s="245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</row>
    <row r="238" spans="2:155" s="244" customFormat="1" x14ac:dyDescent="0.2">
      <c r="B238" s="245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</row>
    <row r="239" spans="2:155" s="244" customFormat="1" x14ac:dyDescent="0.2">
      <c r="B239" s="245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</row>
    <row r="240" spans="2:155" s="244" customFormat="1" x14ac:dyDescent="0.2">
      <c r="B240" s="245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</row>
    <row r="241" spans="2:155" s="244" customFormat="1" x14ac:dyDescent="0.2">
      <c r="B241" s="245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</row>
    <row r="242" spans="2:155" s="244" customFormat="1" x14ac:dyDescent="0.2">
      <c r="B242" s="245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</row>
    <row r="243" spans="2:155" s="244" customFormat="1" x14ac:dyDescent="0.2">
      <c r="B243" s="245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</row>
    <row r="244" spans="2:155" s="244" customFormat="1" x14ac:dyDescent="0.2">
      <c r="B244" s="245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</row>
    <row r="245" spans="2:155" s="244" customFormat="1" x14ac:dyDescent="0.2">
      <c r="B245" s="245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</row>
    <row r="246" spans="2:155" s="244" customFormat="1" x14ac:dyDescent="0.2">
      <c r="B246" s="245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</row>
    <row r="247" spans="2:155" s="244" customFormat="1" x14ac:dyDescent="0.2">
      <c r="B247" s="245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</row>
    <row r="248" spans="2:155" s="244" customFormat="1" x14ac:dyDescent="0.2">
      <c r="B248" s="245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</row>
    <row r="249" spans="2:155" s="244" customFormat="1" x14ac:dyDescent="0.2">
      <c r="B249" s="245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</row>
    <row r="250" spans="2:155" s="244" customFormat="1" x14ac:dyDescent="0.2">
      <c r="B250" s="245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</row>
    <row r="251" spans="2:155" s="244" customFormat="1" x14ac:dyDescent="0.2">
      <c r="B251" s="245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</row>
    <row r="252" spans="2:155" s="244" customFormat="1" x14ac:dyDescent="0.2">
      <c r="B252" s="245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</row>
    <row r="253" spans="2:155" s="244" customFormat="1" x14ac:dyDescent="0.2">
      <c r="B253" s="245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</row>
    <row r="254" spans="2:155" s="244" customFormat="1" x14ac:dyDescent="0.2">
      <c r="B254" s="245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</row>
    <row r="255" spans="2:155" s="244" customFormat="1" x14ac:dyDescent="0.2">
      <c r="B255" s="245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</row>
    <row r="256" spans="2:155" s="244" customFormat="1" x14ac:dyDescent="0.2">
      <c r="B256" s="245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</row>
    <row r="257" spans="2:155" s="244" customFormat="1" x14ac:dyDescent="0.2">
      <c r="B257" s="245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</row>
    <row r="258" spans="2:155" s="244" customFormat="1" x14ac:dyDescent="0.2">
      <c r="B258" s="245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</row>
    <row r="259" spans="2:155" s="244" customFormat="1" x14ac:dyDescent="0.2">
      <c r="B259" s="245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</row>
    <row r="260" spans="2:155" s="244" customFormat="1" x14ac:dyDescent="0.2">
      <c r="B260" s="245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</row>
    <row r="261" spans="2:155" s="244" customFormat="1" x14ac:dyDescent="0.2">
      <c r="B261" s="245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</row>
    <row r="262" spans="2:155" s="244" customFormat="1" x14ac:dyDescent="0.2">
      <c r="B262" s="245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</row>
    <row r="263" spans="2:155" s="244" customFormat="1" x14ac:dyDescent="0.2">
      <c r="B263" s="245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</row>
    <row r="264" spans="2:155" s="244" customFormat="1" x14ac:dyDescent="0.2">
      <c r="B264" s="245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</row>
    <row r="265" spans="2:155" s="244" customFormat="1" x14ac:dyDescent="0.2">
      <c r="B265" s="245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</row>
    <row r="266" spans="2:155" s="244" customFormat="1" x14ac:dyDescent="0.2">
      <c r="B266" s="245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</row>
    <row r="267" spans="2:155" s="244" customFormat="1" x14ac:dyDescent="0.2">
      <c r="B267" s="245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</row>
    <row r="268" spans="2:155" s="244" customFormat="1" x14ac:dyDescent="0.2">
      <c r="B268" s="245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</row>
    <row r="269" spans="2:155" s="244" customFormat="1" x14ac:dyDescent="0.2">
      <c r="B269" s="245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  <c r="EC269" s="131"/>
      <c r="ED269" s="131"/>
      <c r="EE269" s="131"/>
      <c r="EF269" s="131"/>
      <c r="EG269" s="131"/>
      <c r="EH269" s="131"/>
      <c r="EI269" s="131"/>
      <c r="EJ269" s="131"/>
      <c r="EK269" s="131"/>
      <c r="EL269" s="131"/>
      <c r="EM269" s="131"/>
      <c r="EN269" s="131"/>
      <c r="EO269" s="131"/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</row>
    <row r="270" spans="2:155" s="244" customFormat="1" x14ac:dyDescent="0.2">
      <c r="B270" s="245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  <c r="EC270" s="131"/>
      <c r="ED270" s="131"/>
      <c r="EE270" s="131"/>
      <c r="EF270" s="131"/>
      <c r="EG270" s="131"/>
      <c r="EH270" s="131"/>
      <c r="EI270" s="131"/>
      <c r="EJ270" s="131"/>
      <c r="EK270" s="131"/>
      <c r="EL270" s="131"/>
      <c r="EM270" s="131"/>
      <c r="EN270" s="131"/>
      <c r="EO270" s="131"/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</row>
    <row r="271" spans="2:155" s="244" customFormat="1" x14ac:dyDescent="0.2">
      <c r="B271" s="245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  <c r="EC271" s="131"/>
      <c r="ED271" s="131"/>
      <c r="EE271" s="131"/>
      <c r="EF271" s="131"/>
      <c r="EG271" s="131"/>
      <c r="EH271" s="131"/>
      <c r="EI271" s="131"/>
      <c r="EJ271" s="131"/>
      <c r="EK271" s="131"/>
      <c r="EL271" s="131"/>
      <c r="EM271" s="131"/>
      <c r="EN271" s="131"/>
      <c r="EO271" s="131"/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</row>
    <row r="272" spans="2:155" s="244" customFormat="1" x14ac:dyDescent="0.2">
      <c r="B272" s="245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  <c r="EC272" s="131"/>
      <c r="ED272" s="131"/>
      <c r="EE272" s="131"/>
      <c r="EF272" s="131"/>
      <c r="EG272" s="131"/>
      <c r="EH272" s="131"/>
      <c r="EI272" s="131"/>
      <c r="EJ272" s="131"/>
      <c r="EK272" s="131"/>
      <c r="EL272" s="131"/>
      <c r="EM272" s="131"/>
      <c r="EN272" s="131"/>
      <c r="EO272" s="131"/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</row>
    <row r="273" spans="2:155" s="244" customFormat="1" x14ac:dyDescent="0.2">
      <c r="B273" s="245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  <c r="EC273" s="131"/>
      <c r="ED273" s="131"/>
      <c r="EE273" s="131"/>
      <c r="EF273" s="131"/>
      <c r="EG273" s="131"/>
      <c r="EH273" s="131"/>
      <c r="EI273" s="131"/>
      <c r="EJ273" s="131"/>
      <c r="EK273" s="131"/>
      <c r="EL273" s="131"/>
      <c r="EM273" s="131"/>
      <c r="EN273" s="131"/>
      <c r="EO273" s="131"/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</row>
    <row r="274" spans="2:155" s="244" customFormat="1" x14ac:dyDescent="0.2">
      <c r="B274" s="245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  <c r="EC274" s="131"/>
      <c r="ED274" s="131"/>
      <c r="EE274" s="131"/>
      <c r="EF274" s="131"/>
      <c r="EG274" s="131"/>
      <c r="EH274" s="131"/>
      <c r="EI274" s="131"/>
      <c r="EJ274" s="131"/>
      <c r="EK274" s="131"/>
      <c r="EL274" s="131"/>
      <c r="EM274" s="131"/>
      <c r="EN274" s="131"/>
      <c r="EO274" s="131"/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</row>
    <row r="275" spans="2:155" s="244" customFormat="1" x14ac:dyDescent="0.2">
      <c r="B275" s="245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  <c r="EC275" s="131"/>
      <c r="ED275" s="131"/>
      <c r="EE275" s="131"/>
      <c r="EF275" s="131"/>
      <c r="EG275" s="131"/>
      <c r="EH275" s="131"/>
      <c r="EI275" s="131"/>
      <c r="EJ275" s="131"/>
      <c r="EK275" s="131"/>
      <c r="EL275" s="131"/>
      <c r="EM275" s="131"/>
      <c r="EN275" s="131"/>
      <c r="EO275" s="131"/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</row>
    <row r="276" spans="2:155" s="244" customFormat="1" x14ac:dyDescent="0.2">
      <c r="B276" s="245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  <c r="EC276" s="131"/>
      <c r="ED276" s="131"/>
      <c r="EE276" s="131"/>
      <c r="EF276" s="131"/>
      <c r="EG276" s="131"/>
      <c r="EH276" s="131"/>
      <c r="EI276" s="131"/>
      <c r="EJ276" s="131"/>
      <c r="EK276" s="131"/>
      <c r="EL276" s="131"/>
      <c r="EM276" s="131"/>
      <c r="EN276" s="131"/>
      <c r="EO276" s="131"/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</row>
    <row r="277" spans="2:155" s="244" customFormat="1" x14ac:dyDescent="0.2">
      <c r="B277" s="245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  <c r="EC277" s="131"/>
      <c r="ED277" s="131"/>
      <c r="EE277" s="131"/>
      <c r="EF277" s="131"/>
      <c r="EG277" s="131"/>
      <c r="EH277" s="131"/>
      <c r="EI277" s="131"/>
      <c r="EJ277" s="131"/>
      <c r="EK277" s="131"/>
      <c r="EL277" s="131"/>
      <c r="EM277" s="131"/>
      <c r="EN277" s="131"/>
      <c r="EO277" s="131"/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</row>
    <row r="278" spans="2:155" s="244" customFormat="1" x14ac:dyDescent="0.2">
      <c r="B278" s="245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  <c r="EC278" s="131"/>
      <c r="ED278" s="131"/>
      <c r="EE278" s="131"/>
      <c r="EF278" s="131"/>
      <c r="EG278" s="131"/>
      <c r="EH278" s="131"/>
      <c r="EI278" s="131"/>
      <c r="EJ278" s="131"/>
      <c r="EK278" s="131"/>
      <c r="EL278" s="131"/>
      <c r="EM278" s="131"/>
      <c r="EN278" s="131"/>
      <c r="EO278" s="131"/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</row>
    <row r="279" spans="2:155" s="244" customFormat="1" x14ac:dyDescent="0.2">
      <c r="B279" s="245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  <c r="EC279" s="131"/>
      <c r="ED279" s="131"/>
      <c r="EE279" s="131"/>
      <c r="EF279" s="131"/>
      <c r="EG279" s="131"/>
      <c r="EH279" s="131"/>
      <c r="EI279" s="131"/>
      <c r="EJ279" s="131"/>
      <c r="EK279" s="131"/>
      <c r="EL279" s="131"/>
      <c r="EM279" s="131"/>
      <c r="EN279" s="131"/>
      <c r="EO279" s="131"/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</row>
    <row r="280" spans="2:155" s="244" customFormat="1" x14ac:dyDescent="0.2">
      <c r="B280" s="245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  <c r="EC280" s="131"/>
      <c r="ED280" s="131"/>
      <c r="EE280" s="131"/>
      <c r="EF280" s="131"/>
      <c r="EG280" s="131"/>
      <c r="EH280" s="131"/>
      <c r="EI280" s="131"/>
      <c r="EJ280" s="131"/>
      <c r="EK280" s="131"/>
      <c r="EL280" s="131"/>
      <c r="EM280" s="131"/>
      <c r="EN280" s="131"/>
      <c r="EO280" s="131"/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</row>
    <row r="281" spans="2:155" s="244" customFormat="1" x14ac:dyDescent="0.2">
      <c r="B281" s="245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  <c r="EC281" s="131"/>
      <c r="ED281" s="131"/>
      <c r="EE281" s="131"/>
      <c r="EF281" s="131"/>
      <c r="EG281" s="131"/>
      <c r="EH281" s="131"/>
      <c r="EI281" s="131"/>
      <c r="EJ281" s="131"/>
      <c r="EK281" s="131"/>
      <c r="EL281" s="131"/>
      <c r="EM281" s="131"/>
      <c r="EN281" s="131"/>
      <c r="EO281" s="131"/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</row>
    <row r="282" spans="2:155" s="244" customFormat="1" x14ac:dyDescent="0.2">
      <c r="B282" s="245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  <c r="EC282" s="131"/>
      <c r="ED282" s="131"/>
      <c r="EE282" s="131"/>
      <c r="EF282" s="131"/>
      <c r="EG282" s="131"/>
      <c r="EH282" s="131"/>
      <c r="EI282" s="131"/>
      <c r="EJ282" s="131"/>
      <c r="EK282" s="131"/>
      <c r="EL282" s="131"/>
      <c r="EM282" s="131"/>
      <c r="EN282" s="131"/>
      <c r="EO282" s="131"/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</row>
    <row r="283" spans="2:155" s="244" customFormat="1" x14ac:dyDescent="0.2">
      <c r="B283" s="245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  <c r="EC283" s="131"/>
      <c r="ED283" s="131"/>
      <c r="EE283" s="131"/>
      <c r="EF283" s="131"/>
      <c r="EG283" s="131"/>
      <c r="EH283" s="131"/>
      <c r="EI283" s="131"/>
      <c r="EJ283" s="131"/>
      <c r="EK283" s="131"/>
      <c r="EL283" s="131"/>
      <c r="EM283" s="131"/>
      <c r="EN283" s="131"/>
      <c r="EO283" s="131"/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</row>
    <row r="284" spans="2:155" s="244" customFormat="1" x14ac:dyDescent="0.2">
      <c r="B284" s="245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  <c r="EC284" s="131"/>
      <c r="ED284" s="131"/>
      <c r="EE284" s="131"/>
      <c r="EF284" s="131"/>
      <c r="EG284" s="131"/>
      <c r="EH284" s="131"/>
      <c r="EI284" s="131"/>
      <c r="EJ284" s="131"/>
      <c r="EK284" s="131"/>
      <c r="EL284" s="131"/>
      <c r="EM284" s="131"/>
      <c r="EN284" s="131"/>
      <c r="EO284" s="131"/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</row>
    <row r="285" spans="2:155" s="244" customFormat="1" x14ac:dyDescent="0.2">
      <c r="B285" s="245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  <c r="EC285" s="131"/>
      <c r="ED285" s="131"/>
      <c r="EE285" s="131"/>
      <c r="EF285" s="131"/>
      <c r="EG285" s="131"/>
      <c r="EH285" s="131"/>
      <c r="EI285" s="131"/>
      <c r="EJ285" s="131"/>
      <c r="EK285" s="131"/>
      <c r="EL285" s="131"/>
      <c r="EM285" s="131"/>
      <c r="EN285" s="131"/>
      <c r="EO285" s="131"/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</row>
    <row r="286" spans="2:155" s="244" customFormat="1" x14ac:dyDescent="0.2">
      <c r="B286" s="245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  <c r="EC286" s="131"/>
      <c r="ED286" s="131"/>
      <c r="EE286" s="131"/>
      <c r="EF286" s="131"/>
      <c r="EG286" s="131"/>
      <c r="EH286" s="131"/>
      <c r="EI286" s="131"/>
      <c r="EJ286" s="131"/>
      <c r="EK286" s="131"/>
      <c r="EL286" s="131"/>
      <c r="EM286" s="131"/>
      <c r="EN286" s="131"/>
      <c r="EO286" s="131"/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</row>
    <row r="287" spans="2:155" s="244" customFormat="1" x14ac:dyDescent="0.2">
      <c r="B287" s="245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  <c r="EC287" s="131"/>
      <c r="ED287" s="131"/>
      <c r="EE287" s="131"/>
      <c r="EF287" s="131"/>
      <c r="EG287" s="131"/>
      <c r="EH287" s="131"/>
      <c r="EI287" s="131"/>
      <c r="EJ287" s="131"/>
      <c r="EK287" s="131"/>
      <c r="EL287" s="131"/>
      <c r="EM287" s="131"/>
      <c r="EN287" s="131"/>
      <c r="EO287" s="131"/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</row>
    <row r="288" spans="2:155" s="244" customFormat="1" x14ac:dyDescent="0.2">
      <c r="B288" s="245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  <c r="EC288" s="131"/>
      <c r="ED288" s="131"/>
      <c r="EE288" s="131"/>
      <c r="EF288" s="131"/>
      <c r="EG288" s="131"/>
      <c r="EH288" s="131"/>
      <c r="EI288" s="131"/>
      <c r="EJ288" s="131"/>
      <c r="EK288" s="131"/>
      <c r="EL288" s="131"/>
      <c r="EM288" s="131"/>
      <c r="EN288" s="131"/>
      <c r="EO288" s="131"/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</row>
    <row r="289" spans="2:155" s="244" customFormat="1" x14ac:dyDescent="0.2">
      <c r="B289" s="245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  <c r="EC289" s="131"/>
      <c r="ED289" s="131"/>
      <c r="EE289" s="131"/>
      <c r="EF289" s="131"/>
      <c r="EG289" s="131"/>
      <c r="EH289" s="131"/>
      <c r="EI289" s="131"/>
      <c r="EJ289" s="131"/>
      <c r="EK289" s="131"/>
      <c r="EL289" s="131"/>
      <c r="EM289" s="131"/>
      <c r="EN289" s="131"/>
      <c r="EO289" s="131"/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</row>
    <row r="290" spans="2:155" s="244" customFormat="1" x14ac:dyDescent="0.2">
      <c r="B290" s="245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  <c r="EC290" s="131"/>
      <c r="ED290" s="131"/>
      <c r="EE290" s="131"/>
      <c r="EF290" s="131"/>
      <c r="EG290" s="131"/>
      <c r="EH290" s="131"/>
      <c r="EI290" s="131"/>
      <c r="EJ290" s="131"/>
      <c r="EK290" s="131"/>
      <c r="EL290" s="131"/>
      <c r="EM290" s="131"/>
      <c r="EN290" s="131"/>
      <c r="EO290" s="131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</row>
    <row r="291" spans="2:155" s="244" customFormat="1" x14ac:dyDescent="0.2">
      <c r="B291" s="245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  <c r="EC291" s="131"/>
      <c r="ED291" s="131"/>
      <c r="EE291" s="131"/>
      <c r="EF291" s="131"/>
      <c r="EG291" s="131"/>
      <c r="EH291" s="131"/>
      <c r="EI291" s="131"/>
      <c r="EJ291" s="131"/>
      <c r="EK291" s="131"/>
      <c r="EL291" s="131"/>
      <c r="EM291" s="131"/>
      <c r="EN291" s="131"/>
      <c r="EO291" s="131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</row>
    <row r="292" spans="2:155" s="244" customFormat="1" x14ac:dyDescent="0.2">
      <c r="B292" s="245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  <c r="EC292" s="131"/>
      <c r="ED292" s="131"/>
      <c r="EE292" s="131"/>
      <c r="EF292" s="131"/>
      <c r="EG292" s="131"/>
      <c r="EH292" s="131"/>
      <c r="EI292" s="131"/>
      <c r="EJ292" s="131"/>
      <c r="EK292" s="131"/>
      <c r="EL292" s="131"/>
      <c r="EM292" s="131"/>
      <c r="EN292" s="131"/>
      <c r="EO292" s="131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</row>
    <row r="293" spans="2:155" s="244" customFormat="1" x14ac:dyDescent="0.2">
      <c r="B293" s="245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  <c r="EC293" s="131"/>
      <c r="ED293" s="131"/>
      <c r="EE293" s="131"/>
      <c r="EF293" s="131"/>
      <c r="EG293" s="131"/>
      <c r="EH293" s="131"/>
      <c r="EI293" s="131"/>
      <c r="EJ293" s="131"/>
      <c r="EK293" s="131"/>
      <c r="EL293" s="131"/>
      <c r="EM293" s="131"/>
      <c r="EN293" s="131"/>
      <c r="EO293" s="131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</row>
    <row r="294" spans="2:155" s="244" customFormat="1" x14ac:dyDescent="0.2">
      <c r="B294" s="245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  <c r="EC294" s="131"/>
      <c r="ED294" s="131"/>
      <c r="EE294" s="131"/>
      <c r="EF294" s="131"/>
      <c r="EG294" s="131"/>
      <c r="EH294" s="131"/>
      <c r="EI294" s="131"/>
      <c r="EJ294" s="131"/>
      <c r="EK294" s="131"/>
      <c r="EL294" s="131"/>
      <c r="EM294" s="131"/>
      <c r="EN294" s="131"/>
      <c r="EO294" s="131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</row>
    <row r="295" spans="2:155" s="244" customFormat="1" x14ac:dyDescent="0.2">
      <c r="B295" s="245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  <c r="EC295" s="131"/>
      <c r="ED295" s="131"/>
      <c r="EE295" s="131"/>
      <c r="EF295" s="131"/>
      <c r="EG295" s="131"/>
      <c r="EH295" s="131"/>
      <c r="EI295" s="131"/>
      <c r="EJ295" s="131"/>
      <c r="EK295" s="131"/>
      <c r="EL295" s="131"/>
      <c r="EM295" s="131"/>
      <c r="EN295" s="131"/>
      <c r="EO295" s="131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</row>
    <row r="296" spans="2:155" s="244" customFormat="1" x14ac:dyDescent="0.2">
      <c r="B296" s="245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  <c r="EC296" s="131"/>
      <c r="ED296" s="131"/>
      <c r="EE296" s="131"/>
      <c r="EF296" s="131"/>
      <c r="EG296" s="131"/>
      <c r="EH296" s="131"/>
      <c r="EI296" s="131"/>
      <c r="EJ296" s="131"/>
      <c r="EK296" s="131"/>
      <c r="EL296" s="131"/>
      <c r="EM296" s="131"/>
      <c r="EN296" s="131"/>
      <c r="EO296" s="131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</row>
    <row r="297" spans="2:155" s="244" customFormat="1" x14ac:dyDescent="0.2">
      <c r="B297" s="245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  <c r="EC297" s="131"/>
      <c r="ED297" s="131"/>
      <c r="EE297" s="131"/>
      <c r="EF297" s="131"/>
      <c r="EG297" s="131"/>
      <c r="EH297" s="131"/>
      <c r="EI297" s="131"/>
      <c r="EJ297" s="131"/>
      <c r="EK297" s="131"/>
      <c r="EL297" s="131"/>
      <c r="EM297" s="131"/>
      <c r="EN297" s="131"/>
      <c r="EO297" s="131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</row>
    <row r="298" spans="2:155" s="244" customFormat="1" x14ac:dyDescent="0.2">
      <c r="B298" s="245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  <c r="EC298" s="131"/>
      <c r="ED298" s="131"/>
      <c r="EE298" s="131"/>
      <c r="EF298" s="131"/>
      <c r="EG298" s="131"/>
      <c r="EH298" s="131"/>
      <c r="EI298" s="131"/>
      <c r="EJ298" s="131"/>
      <c r="EK298" s="131"/>
      <c r="EL298" s="131"/>
      <c r="EM298" s="131"/>
      <c r="EN298" s="131"/>
      <c r="EO298" s="131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</row>
    <row r="299" spans="2:155" s="244" customFormat="1" x14ac:dyDescent="0.2">
      <c r="B299" s="245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  <c r="EC299" s="131"/>
      <c r="ED299" s="131"/>
      <c r="EE299" s="131"/>
      <c r="EF299" s="131"/>
      <c r="EG299" s="131"/>
      <c r="EH299" s="131"/>
      <c r="EI299" s="131"/>
      <c r="EJ299" s="131"/>
      <c r="EK299" s="131"/>
      <c r="EL299" s="131"/>
      <c r="EM299" s="131"/>
      <c r="EN299" s="131"/>
      <c r="EO299" s="131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</row>
    <row r="300" spans="2:155" s="244" customFormat="1" x14ac:dyDescent="0.2">
      <c r="B300" s="245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  <c r="EC300" s="131"/>
      <c r="ED300" s="131"/>
      <c r="EE300" s="131"/>
      <c r="EF300" s="131"/>
      <c r="EG300" s="131"/>
      <c r="EH300" s="131"/>
      <c r="EI300" s="131"/>
      <c r="EJ300" s="131"/>
      <c r="EK300" s="131"/>
      <c r="EL300" s="131"/>
      <c r="EM300" s="131"/>
      <c r="EN300" s="131"/>
      <c r="EO300" s="131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</row>
    <row r="301" spans="2:155" s="244" customFormat="1" x14ac:dyDescent="0.2">
      <c r="B301" s="245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  <c r="EC301" s="131"/>
      <c r="ED301" s="131"/>
      <c r="EE301" s="131"/>
      <c r="EF301" s="131"/>
      <c r="EG301" s="131"/>
      <c r="EH301" s="131"/>
      <c r="EI301" s="131"/>
      <c r="EJ301" s="131"/>
      <c r="EK301" s="131"/>
      <c r="EL301" s="131"/>
      <c r="EM301" s="131"/>
      <c r="EN301" s="131"/>
      <c r="EO301" s="131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</row>
    <row r="302" spans="2:155" s="244" customFormat="1" x14ac:dyDescent="0.2">
      <c r="B302" s="245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  <c r="EC302" s="131"/>
      <c r="ED302" s="131"/>
      <c r="EE302" s="131"/>
      <c r="EF302" s="131"/>
      <c r="EG302" s="131"/>
      <c r="EH302" s="131"/>
      <c r="EI302" s="131"/>
      <c r="EJ302" s="131"/>
      <c r="EK302" s="131"/>
      <c r="EL302" s="131"/>
      <c r="EM302" s="131"/>
      <c r="EN302" s="131"/>
      <c r="EO302" s="131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</row>
    <row r="303" spans="2:155" s="244" customFormat="1" x14ac:dyDescent="0.2">
      <c r="B303" s="245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  <c r="EC303" s="131"/>
      <c r="ED303" s="131"/>
      <c r="EE303" s="131"/>
      <c r="EF303" s="131"/>
      <c r="EG303" s="131"/>
      <c r="EH303" s="131"/>
      <c r="EI303" s="131"/>
      <c r="EJ303" s="131"/>
      <c r="EK303" s="131"/>
      <c r="EL303" s="131"/>
      <c r="EM303" s="131"/>
      <c r="EN303" s="131"/>
      <c r="EO303" s="131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</row>
    <row r="304" spans="2:155" s="244" customFormat="1" x14ac:dyDescent="0.2">
      <c r="B304" s="245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  <c r="EC304" s="131"/>
      <c r="ED304" s="131"/>
      <c r="EE304" s="131"/>
      <c r="EF304" s="131"/>
      <c r="EG304" s="131"/>
      <c r="EH304" s="131"/>
      <c r="EI304" s="131"/>
      <c r="EJ304" s="131"/>
      <c r="EK304" s="131"/>
      <c r="EL304" s="131"/>
      <c r="EM304" s="131"/>
      <c r="EN304" s="131"/>
      <c r="EO304" s="131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</row>
    <row r="305" spans="2:155" s="244" customFormat="1" x14ac:dyDescent="0.2">
      <c r="B305" s="245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  <c r="EC305" s="131"/>
      <c r="ED305" s="131"/>
      <c r="EE305" s="131"/>
      <c r="EF305" s="131"/>
      <c r="EG305" s="131"/>
      <c r="EH305" s="131"/>
      <c r="EI305" s="131"/>
      <c r="EJ305" s="131"/>
      <c r="EK305" s="131"/>
      <c r="EL305" s="131"/>
      <c r="EM305" s="131"/>
      <c r="EN305" s="131"/>
      <c r="EO305" s="131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</row>
    <row r="306" spans="2:155" s="244" customFormat="1" x14ac:dyDescent="0.2">
      <c r="B306" s="245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  <c r="EC306" s="131"/>
      <c r="ED306" s="131"/>
      <c r="EE306" s="131"/>
      <c r="EF306" s="131"/>
      <c r="EG306" s="131"/>
      <c r="EH306" s="131"/>
      <c r="EI306" s="131"/>
      <c r="EJ306" s="131"/>
      <c r="EK306" s="131"/>
      <c r="EL306" s="131"/>
      <c r="EM306" s="131"/>
      <c r="EN306" s="131"/>
      <c r="EO306" s="131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</row>
    <row r="307" spans="2:155" s="244" customFormat="1" x14ac:dyDescent="0.2">
      <c r="B307" s="245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  <c r="EC307" s="131"/>
      <c r="ED307" s="131"/>
      <c r="EE307" s="131"/>
      <c r="EF307" s="131"/>
      <c r="EG307" s="131"/>
      <c r="EH307" s="131"/>
      <c r="EI307" s="131"/>
      <c r="EJ307" s="131"/>
      <c r="EK307" s="131"/>
      <c r="EL307" s="131"/>
      <c r="EM307" s="131"/>
      <c r="EN307" s="131"/>
      <c r="EO307" s="131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</row>
    <row r="308" spans="2:155" s="244" customFormat="1" x14ac:dyDescent="0.2">
      <c r="B308" s="245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  <c r="EC308" s="131"/>
      <c r="ED308" s="131"/>
      <c r="EE308" s="131"/>
      <c r="EF308" s="131"/>
      <c r="EG308" s="131"/>
      <c r="EH308" s="131"/>
      <c r="EI308" s="131"/>
      <c r="EJ308" s="131"/>
      <c r="EK308" s="131"/>
      <c r="EL308" s="131"/>
      <c r="EM308" s="131"/>
      <c r="EN308" s="131"/>
      <c r="EO308" s="131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</row>
    <row r="309" spans="2:155" s="244" customFormat="1" x14ac:dyDescent="0.2">
      <c r="B309" s="245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  <c r="EC309" s="131"/>
      <c r="ED309" s="131"/>
      <c r="EE309" s="131"/>
      <c r="EF309" s="131"/>
      <c r="EG309" s="131"/>
      <c r="EH309" s="131"/>
      <c r="EI309" s="131"/>
      <c r="EJ309" s="131"/>
      <c r="EK309" s="131"/>
      <c r="EL309" s="131"/>
      <c r="EM309" s="131"/>
      <c r="EN309" s="131"/>
      <c r="EO309" s="131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</row>
    <row r="310" spans="2:155" s="244" customFormat="1" x14ac:dyDescent="0.2">
      <c r="B310" s="245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  <c r="EC310" s="131"/>
      <c r="ED310" s="131"/>
      <c r="EE310" s="131"/>
      <c r="EF310" s="131"/>
      <c r="EG310" s="131"/>
      <c r="EH310" s="131"/>
      <c r="EI310" s="131"/>
      <c r="EJ310" s="131"/>
      <c r="EK310" s="131"/>
      <c r="EL310" s="131"/>
      <c r="EM310" s="131"/>
      <c r="EN310" s="131"/>
      <c r="EO310" s="131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</row>
    <row r="311" spans="2:155" s="244" customFormat="1" x14ac:dyDescent="0.2">
      <c r="B311" s="245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  <c r="EC311" s="131"/>
      <c r="ED311" s="131"/>
      <c r="EE311" s="131"/>
      <c r="EF311" s="131"/>
      <c r="EG311" s="131"/>
      <c r="EH311" s="131"/>
      <c r="EI311" s="131"/>
      <c r="EJ311" s="131"/>
      <c r="EK311" s="131"/>
      <c r="EL311" s="131"/>
      <c r="EM311" s="131"/>
      <c r="EN311" s="131"/>
      <c r="EO311" s="131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</row>
    <row r="312" spans="2:155" s="244" customFormat="1" x14ac:dyDescent="0.2">
      <c r="B312" s="245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  <c r="EC312" s="131"/>
      <c r="ED312" s="131"/>
      <c r="EE312" s="131"/>
      <c r="EF312" s="131"/>
      <c r="EG312" s="131"/>
      <c r="EH312" s="131"/>
      <c r="EI312" s="131"/>
      <c r="EJ312" s="131"/>
      <c r="EK312" s="131"/>
      <c r="EL312" s="131"/>
      <c r="EM312" s="131"/>
      <c r="EN312" s="131"/>
      <c r="EO312" s="131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</row>
    <row r="313" spans="2:155" s="244" customFormat="1" x14ac:dyDescent="0.2">
      <c r="B313" s="245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  <c r="EC313" s="131"/>
      <c r="ED313" s="131"/>
      <c r="EE313" s="131"/>
      <c r="EF313" s="131"/>
      <c r="EG313" s="131"/>
      <c r="EH313" s="131"/>
      <c r="EI313" s="131"/>
      <c r="EJ313" s="131"/>
      <c r="EK313" s="131"/>
      <c r="EL313" s="131"/>
      <c r="EM313" s="131"/>
      <c r="EN313" s="131"/>
      <c r="EO313" s="131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</row>
    <row r="314" spans="2:155" s="244" customFormat="1" x14ac:dyDescent="0.2">
      <c r="B314" s="245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  <c r="EC314" s="131"/>
      <c r="ED314" s="131"/>
      <c r="EE314" s="131"/>
      <c r="EF314" s="131"/>
      <c r="EG314" s="131"/>
      <c r="EH314" s="131"/>
      <c r="EI314" s="131"/>
      <c r="EJ314" s="131"/>
      <c r="EK314" s="131"/>
      <c r="EL314" s="131"/>
      <c r="EM314" s="131"/>
      <c r="EN314" s="131"/>
      <c r="EO314" s="131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</row>
    <row r="315" spans="2:155" s="244" customFormat="1" x14ac:dyDescent="0.2">
      <c r="B315" s="245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  <c r="EC315" s="131"/>
      <c r="ED315" s="131"/>
      <c r="EE315" s="131"/>
      <c r="EF315" s="131"/>
      <c r="EG315" s="131"/>
      <c r="EH315" s="131"/>
      <c r="EI315" s="131"/>
      <c r="EJ315" s="131"/>
      <c r="EK315" s="131"/>
      <c r="EL315" s="131"/>
      <c r="EM315" s="131"/>
      <c r="EN315" s="131"/>
      <c r="EO315" s="131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</row>
    <row r="316" spans="2:155" s="244" customFormat="1" x14ac:dyDescent="0.2">
      <c r="B316" s="245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  <c r="EC316" s="131"/>
      <c r="ED316" s="131"/>
      <c r="EE316" s="131"/>
      <c r="EF316" s="131"/>
      <c r="EG316" s="131"/>
      <c r="EH316" s="131"/>
      <c r="EI316" s="131"/>
      <c r="EJ316" s="131"/>
      <c r="EK316" s="131"/>
      <c r="EL316" s="131"/>
      <c r="EM316" s="131"/>
      <c r="EN316" s="131"/>
      <c r="EO316" s="131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</row>
    <row r="317" spans="2:155" s="244" customFormat="1" x14ac:dyDescent="0.2">
      <c r="B317" s="245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  <c r="EC317" s="131"/>
      <c r="ED317" s="131"/>
      <c r="EE317" s="131"/>
      <c r="EF317" s="131"/>
      <c r="EG317" s="131"/>
      <c r="EH317" s="131"/>
      <c r="EI317" s="131"/>
      <c r="EJ317" s="131"/>
      <c r="EK317" s="131"/>
      <c r="EL317" s="131"/>
      <c r="EM317" s="131"/>
      <c r="EN317" s="131"/>
      <c r="EO317" s="131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</row>
    <row r="318" spans="2:155" s="244" customFormat="1" x14ac:dyDescent="0.2">
      <c r="B318" s="245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  <c r="EC318" s="131"/>
      <c r="ED318" s="131"/>
      <c r="EE318" s="131"/>
      <c r="EF318" s="131"/>
      <c r="EG318" s="131"/>
      <c r="EH318" s="131"/>
      <c r="EI318" s="131"/>
      <c r="EJ318" s="131"/>
      <c r="EK318" s="131"/>
      <c r="EL318" s="131"/>
      <c r="EM318" s="131"/>
      <c r="EN318" s="131"/>
      <c r="EO318" s="131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</row>
    <row r="319" spans="2:155" s="244" customFormat="1" x14ac:dyDescent="0.2">
      <c r="B319" s="245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  <c r="EC319" s="131"/>
      <c r="ED319" s="131"/>
      <c r="EE319" s="131"/>
      <c r="EF319" s="131"/>
      <c r="EG319" s="131"/>
      <c r="EH319" s="131"/>
      <c r="EI319" s="131"/>
      <c r="EJ319" s="131"/>
      <c r="EK319" s="131"/>
      <c r="EL319" s="131"/>
      <c r="EM319" s="131"/>
      <c r="EN319" s="131"/>
      <c r="EO319" s="131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</row>
    <row r="320" spans="2:155" s="244" customFormat="1" x14ac:dyDescent="0.2">
      <c r="B320" s="245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  <c r="EC320" s="131"/>
      <c r="ED320" s="131"/>
      <c r="EE320" s="131"/>
      <c r="EF320" s="131"/>
      <c r="EG320" s="131"/>
      <c r="EH320" s="131"/>
      <c r="EI320" s="131"/>
      <c r="EJ320" s="131"/>
      <c r="EK320" s="131"/>
      <c r="EL320" s="131"/>
      <c r="EM320" s="131"/>
      <c r="EN320" s="131"/>
      <c r="EO320" s="131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</row>
    <row r="321" spans="2:155" s="244" customFormat="1" x14ac:dyDescent="0.2">
      <c r="B321" s="245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  <c r="EC321" s="131"/>
      <c r="ED321" s="131"/>
      <c r="EE321" s="131"/>
      <c r="EF321" s="131"/>
      <c r="EG321" s="131"/>
      <c r="EH321" s="131"/>
      <c r="EI321" s="131"/>
      <c r="EJ321" s="131"/>
      <c r="EK321" s="131"/>
      <c r="EL321" s="131"/>
      <c r="EM321" s="131"/>
      <c r="EN321" s="131"/>
      <c r="EO321" s="131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</row>
    <row r="322" spans="2:155" s="244" customFormat="1" x14ac:dyDescent="0.2">
      <c r="B322" s="245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  <c r="EC322" s="131"/>
      <c r="ED322" s="131"/>
      <c r="EE322" s="131"/>
      <c r="EF322" s="131"/>
      <c r="EG322" s="131"/>
      <c r="EH322" s="131"/>
      <c r="EI322" s="131"/>
      <c r="EJ322" s="131"/>
      <c r="EK322" s="131"/>
      <c r="EL322" s="131"/>
      <c r="EM322" s="131"/>
      <c r="EN322" s="131"/>
      <c r="EO322" s="131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</row>
    <row r="323" spans="2:155" s="244" customFormat="1" x14ac:dyDescent="0.2">
      <c r="B323" s="245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  <c r="EC323" s="131"/>
      <c r="ED323" s="131"/>
      <c r="EE323" s="131"/>
      <c r="EF323" s="131"/>
      <c r="EG323" s="131"/>
      <c r="EH323" s="131"/>
      <c r="EI323" s="131"/>
      <c r="EJ323" s="131"/>
      <c r="EK323" s="131"/>
      <c r="EL323" s="131"/>
      <c r="EM323" s="131"/>
      <c r="EN323" s="131"/>
      <c r="EO323" s="131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</row>
    <row r="324" spans="2:155" s="244" customFormat="1" x14ac:dyDescent="0.2">
      <c r="B324" s="245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  <c r="EC324" s="131"/>
      <c r="ED324" s="131"/>
      <c r="EE324" s="131"/>
      <c r="EF324" s="131"/>
      <c r="EG324" s="131"/>
      <c r="EH324" s="131"/>
      <c r="EI324" s="131"/>
      <c r="EJ324" s="131"/>
      <c r="EK324" s="131"/>
      <c r="EL324" s="131"/>
      <c r="EM324" s="131"/>
      <c r="EN324" s="131"/>
      <c r="EO324" s="131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</row>
    <row r="325" spans="2:155" s="244" customFormat="1" x14ac:dyDescent="0.2">
      <c r="B325" s="245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  <c r="EC325" s="131"/>
      <c r="ED325" s="131"/>
      <c r="EE325" s="131"/>
      <c r="EF325" s="131"/>
      <c r="EG325" s="131"/>
      <c r="EH325" s="131"/>
      <c r="EI325" s="131"/>
      <c r="EJ325" s="131"/>
      <c r="EK325" s="131"/>
      <c r="EL325" s="131"/>
      <c r="EM325" s="131"/>
      <c r="EN325" s="131"/>
      <c r="EO325" s="131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</row>
    <row r="326" spans="2:155" s="244" customFormat="1" x14ac:dyDescent="0.2">
      <c r="B326" s="245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  <c r="EC326" s="131"/>
      <c r="ED326" s="131"/>
      <c r="EE326" s="131"/>
      <c r="EF326" s="131"/>
      <c r="EG326" s="131"/>
      <c r="EH326" s="131"/>
      <c r="EI326" s="131"/>
      <c r="EJ326" s="131"/>
      <c r="EK326" s="131"/>
      <c r="EL326" s="131"/>
      <c r="EM326" s="131"/>
      <c r="EN326" s="131"/>
      <c r="EO326" s="131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</row>
    <row r="327" spans="2:155" s="244" customFormat="1" x14ac:dyDescent="0.2">
      <c r="B327" s="245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  <c r="EC327" s="131"/>
      <c r="ED327" s="131"/>
      <c r="EE327" s="131"/>
      <c r="EF327" s="131"/>
      <c r="EG327" s="131"/>
      <c r="EH327" s="131"/>
      <c r="EI327" s="131"/>
      <c r="EJ327" s="131"/>
      <c r="EK327" s="131"/>
      <c r="EL327" s="131"/>
      <c r="EM327" s="131"/>
      <c r="EN327" s="131"/>
      <c r="EO327" s="131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</row>
    <row r="328" spans="2:155" s="244" customFormat="1" x14ac:dyDescent="0.2">
      <c r="B328" s="245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  <c r="EC328" s="131"/>
      <c r="ED328" s="131"/>
      <c r="EE328" s="131"/>
      <c r="EF328" s="131"/>
      <c r="EG328" s="131"/>
      <c r="EH328" s="131"/>
      <c r="EI328" s="131"/>
      <c r="EJ328" s="131"/>
      <c r="EK328" s="131"/>
      <c r="EL328" s="131"/>
      <c r="EM328" s="131"/>
      <c r="EN328" s="131"/>
      <c r="EO328" s="131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</row>
    <row r="329" spans="2:155" s="244" customFormat="1" x14ac:dyDescent="0.2">
      <c r="B329" s="245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  <c r="EC329" s="131"/>
      <c r="ED329" s="131"/>
      <c r="EE329" s="131"/>
      <c r="EF329" s="131"/>
      <c r="EG329" s="131"/>
      <c r="EH329" s="131"/>
      <c r="EI329" s="131"/>
      <c r="EJ329" s="131"/>
      <c r="EK329" s="131"/>
      <c r="EL329" s="131"/>
      <c r="EM329" s="131"/>
      <c r="EN329" s="131"/>
      <c r="EO329" s="131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</row>
    <row r="330" spans="2:155" s="244" customFormat="1" x14ac:dyDescent="0.2">
      <c r="B330" s="245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  <c r="EC330" s="131"/>
      <c r="ED330" s="131"/>
      <c r="EE330" s="131"/>
      <c r="EF330" s="131"/>
      <c r="EG330" s="131"/>
      <c r="EH330" s="131"/>
      <c r="EI330" s="131"/>
      <c r="EJ330" s="131"/>
      <c r="EK330" s="131"/>
      <c r="EL330" s="131"/>
      <c r="EM330" s="131"/>
      <c r="EN330" s="131"/>
      <c r="EO330" s="131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</row>
    <row r="331" spans="2:155" s="244" customFormat="1" x14ac:dyDescent="0.2">
      <c r="B331" s="245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  <c r="EC331" s="131"/>
      <c r="ED331" s="131"/>
      <c r="EE331" s="131"/>
      <c r="EF331" s="131"/>
      <c r="EG331" s="131"/>
      <c r="EH331" s="131"/>
      <c r="EI331" s="131"/>
      <c r="EJ331" s="131"/>
      <c r="EK331" s="131"/>
      <c r="EL331" s="131"/>
      <c r="EM331" s="131"/>
      <c r="EN331" s="131"/>
      <c r="EO331" s="131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</row>
    <row r="332" spans="2:155" s="244" customFormat="1" x14ac:dyDescent="0.2">
      <c r="B332" s="245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  <c r="EC332" s="131"/>
      <c r="ED332" s="131"/>
      <c r="EE332" s="131"/>
      <c r="EF332" s="131"/>
      <c r="EG332" s="131"/>
      <c r="EH332" s="131"/>
      <c r="EI332" s="131"/>
      <c r="EJ332" s="131"/>
      <c r="EK332" s="131"/>
      <c r="EL332" s="131"/>
      <c r="EM332" s="131"/>
      <c r="EN332" s="131"/>
      <c r="EO332" s="131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</row>
    <row r="333" spans="2:155" s="244" customFormat="1" x14ac:dyDescent="0.2">
      <c r="B333" s="245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  <c r="EC333" s="131"/>
      <c r="ED333" s="131"/>
      <c r="EE333" s="131"/>
      <c r="EF333" s="131"/>
      <c r="EG333" s="131"/>
      <c r="EH333" s="131"/>
      <c r="EI333" s="131"/>
      <c r="EJ333" s="131"/>
      <c r="EK333" s="131"/>
      <c r="EL333" s="131"/>
      <c r="EM333" s="131"/>
      <c r="EN333" s="131"/>
      <c r="EO333" s="131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</row>
    <row r="334" spans="2:155" s="244" customFormat="1" x14ac:dyDescent="0.2">
      <c r="B334" s="245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  <c r="EC334" s="131"/>
      <c r="ED334" s="131"/>
      <c r="EE334" s="131"/>
      <c r="EF334" s="131"/>
      <c r="EG334" s="131"/>
      <c r="EH334" s="131"/>
      <c r="EI334" s="131"/>
      <c r="EJ334" s="131"/>
      <c r="EK334" s="131"/>
      <c r="EL334" s="131"/>
      <c r="EM334" s="131"/>
      <c r="EN334" s="131"/>
      <c r="EO334" s="131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</row>
    <row r="335" spans="2:155" s="244" customFormat="1" x14ac:dyDescent="0.2">
      <c r="B335" s="245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  <c r="EC335" s="131"/>
      <c r="ED335" s="131"/>
      <c r="EE335" s="131"/>
      <c r="EF335" s="131"/>
      <c r="EG335" s="131"/>
      <c r="EH335" s="131"/>
      <c r="EI335" s="131"/>
      <c r="EJ335" s="131"/>
      <c r="EK335" s="131"/>
      <c r="EL335" s="131"/>
      <c r="EM335" s="131"/>
      <c r="EN335" s="131"/>
      <c r="EO335" s="131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</row>
    <row r="336" spans="2:155" s="244" customFormat="1" x14ac:dyDescent="0.2">
      <c r="B336" s="245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  <c r="EC336" s="131"/>
      <c r="ED336" s="131"/>
      <c r="EE336" s="131"/>
      <c r="EF336" s="131"/>
      <c r="EG336" s="131"/>
      <c r="EH336" s="131"/>
      <c r="EI336" s="131"/>
      <c r="EJ336" s="131"/>
      <c r="EK336" s="131"/>
      <c r="EL336" s="131"/>
      <c r="EM336" s="131"/>
      <c r="EN336" s="131"/>
      <c r="EO336" s="131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</row>
    <row r="337" spans="2:155" s="244" customFormat="1" x14ac:dyDescent="0.2">
      <c r="B337" s="245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  <c r="EC337" s="131"/>
      <c r="ED337" s="131"/>
      <c r="EE337" s="131"/>
      <c r="EF337" s="131"/>
      <c r="EG337" s="131"/>
      <c r="EH337" s="131"/>
      <c r="EI337" s="131"/>
      <c r="EJ337" s="131"/>
      <c r="EK337" s="131"/>
      <c r="EL337" s="131"/>
      <c r="EM337" s="131"/>
      <c r="EN337" s="131"/>
      <c r="EO337" s="131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</row>
    <row r="338" spans="2:155" s="244" customFormat="1" x14ac:dyDescent="0.2">
      <c r="B338" s="245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  <c r="EC338" s="131"/>
      <c r="ED338" s="131"/>
      <c r="EE338" s="131"/>
      <c r="EF338" s="131"/>
      <c r="EG338" s="131"/>
      <c r="EH338" s="131"/>
      <c r="EI338" s="131"/>
      <c r="EJ338" s="131"/>
      <c r="EK338" s="131"/>
      <c r="EL338" s="131"/>
      <c r="EM338" s="131"/>
      <c r="EN338" s="131"/>
      <c r="EO338" s="131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</row>
    <row r="339" spans="2:155" s="244" customFormat="1" x14ac:dyDescent="0.2">
      <c r="B339" s="245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  <c r="EC339" s="131"/>
      <c r="ED339" s="131"/>
      <c r="EE339" s="131"/>
      <c r="EF339" s="131"/>
      <c r="EG339" s="131"/>
      <c r="EH339" s="131"/>
      <c r="EI339" s="131"/>
      <c r="EJ339" s="131"/>
      <c r="EK339" s="131"/>
      <c r="EL339" s="131"/>
      <c r="EM339" s="131"/>
      <c r="EN339" s="131"/>
      <c r="EO339" s="131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</row>
    <row r="340" spans="2:155" s="244" customFormat="1" x14ac:dyDescent="0.2">
      <c r="B340" s="245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  <c r="EC340" s="131"/>
      <c r="ED340" s="131"/>
      <c r="EE340" s="131"/>
      <c r="EF340" s="131"/>
      <c r="EG340" s="131"/>
      <c r="EH340" s="131"/>
      <c r="EI340" s="131"/>
      <c r="EJ340" s="131"/>
      <c r="EK340" s="131"/>
      <c r="EL340" s="131"/>
      <c r="EM340" s="131"/>
      <c r="EN340" s="131"/>
      <c r="EO340" s="131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</row>
    <row r="341" spans="2:155" s="244" customFormat="1" x14ac:dyDescent="0.2">
      <c r="B341" s="245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  <c r="EC341" s="131"/>
      <c r="ED341" s="131"/>
      <c r="EE341" s="131"/>
      <c r="EF341" s="131"/>
      <c r="EG341" s="131"/>
      <c r="EH341" s="131"/>
      <c r="EI341" s="131"/>
      <c r="EJ341" s="131"/>
      <c r="EK341" s="131"/>
      <c r="EL341" s="131"/>
      <c r="EM341" s="131"/>
      <c r="EN341" s="131"/>
      <c r="EO341" s="131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</row>
    <row r="342" spans="2:155" s="244" customFormat="1" x14ac:dyDescent="0.2">
      <c r="B342" s="245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  <c r="EC342" s="131"/>
      <c r="ED342" s="131"/>
      <c r="EE342" s="131"/>
      <c r="EF342" s="131"/>
      <c r="EG342" s="131"/>
      <c r="EH342" s="131"/>
      <c r="EI342" s="131"/>
      <c r="EJ342" s="131"/>
      <c r="EK342" s="131"/>
      <c r="EL342" s="131"/>
      <c r="EM342" s="131"/>
      <c r="EN342" s="131"/>
      <c r="EO342" s="131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</row>
    <row r="343" spans="2:155" s="244" customFormat="1" x14ac:dyDescent="0.2">
      <c r="B343" s="245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  <c r="EC343" s="131"/>
      <c r="ED343" s="131"/>
      <c r="EE343" s="131"/>
      <c r="EF343" s="131"/>
      <c r="EG343" s="131"/>
      <c r="EH343" s="131"/>
      <c r="EI343" s="131"/>
      <c r="EJ343" s="131"/>
      <c r="EK343" s="131"/>
      <c r="EL343" s="131"/>
      <c r="EM343" s="131"/>
      <c r="EN343" s="131"/>
      <c r="EO343" s="131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</row>
    <row r="344" spans="2:155" s="244" customFormat="1" x14ac:dyDescent="0.2">
      <c r="B344" s="245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  <c r="EC344" s="131"/>
      <c r="ED344" s="131"/>
      <c r="EE344" s="131"/>
      <c r="EF344" s="131"/>
      <c r="EG344" s="131"/>
      <c r="EH344" s="131"/>
      <c r="EI344" s="131"/>
      <c r="EJ344" s="131"/>
      <c r="EK344" s="131"/>
      <c r="EL344" s="131"/>
      <c r="EM344" s="131"/>
      <c r="EN344" s="131"/>
      <c r="EO344" s="131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</row>
    <row r="345" spans="2:155" s="244" customFormat="1" x14ac:dyDescent="0.2">
      <c r="B345" s="245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  <c r="EC345" s="131"/>
      <c r="ED345" s="131"/>
      <c r="EE345" s="131"/>
      <c r="EF345" s="131"/>
      <c r="EG345" s="131"/>
      <c r="EH345" s="131"/>
      <c r="EI345" s="131"/>
      <c r="EJ345" s="131"/>
      <c r="EK345" s="131"/>
      <c r="EL345" s="131"/>
      <c r="EM345" s="131"/>
      <c r="EN345" s="131"/>
      <c r="EO345" s="131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</row>
    <row r="346" spans="2:155" s="244" customFormat="1" x14ac:dyDescent="0.2">
      <c r="B346" s="245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  <c r="EC346" s="131"/>
      <c r="ED346" s="131"/>
      <c r="EE346" s="131"/>
      <c r="EF346" s="131"/>
      <c r="EG346" s="131"/>
      <c r="EH346" s="131"/>
      <c r="EI346" s="131"/>
      <c r="EJ346" s="131"/>
      <c r="EK346" s="131"/>
      <c r="EL346" s="131"/>
      <c r="EM346" s="131"/>
      <c r="EN346" s="131"/>
      <c r="EO346" s="131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</row>
    <row r="347" spans="2:155" s="244" customFormat="1" x14ac:dyDescent="0.2">
      <c r="B347" s="245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  <c r="EC347" s="131"/>
      <c r="ED347" s="131"/>
      <c r="EE347" s="131"/>
      <c r="EF347" s="131"/>
      <c r="EG347" s="131"/>
      <c r="EH347" s="131"/>
      <c r="EI347" s="131"/>
      <c r="EJ347" s="131"/>
      <c r="EK347" s="131"/>
      <c r="EL347" s="131"/>
      <c r="EM347" s="131"/>
      <c r="EN347" s="131"/>
      <c r="EO347" s="131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</row>
    <row r="348" spans="2:155" s="244" customFormat="1" x14ac:dyDescent="0.2">
      <c r="B348" s="245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  <c r="EC348" s="131"/>
      <c r="ED348" s="131"/>
      <c r="EE348" s="131"/>
      <c r="EF348" s="131"/>
      <c r="EG348" s="131"/>
      <c r="EH348" s="131"/>
      <c r="EI348" s="131"/>
      <c r="EJ348" s="131"/>
      <c r="EK348" s="131"/>
      <c r="EL348" s="131"/>
      <c r="EM348" s="131"/>
      <c r="EN348" s="131"/>
      <c r="EO348" s="131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</row>
    <row r="349" spans="2:155" s="244" customFormat="1" x14ac:dyDescent="0.2">
      <c r="B349" s="245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  <c r="EC349" s="131"/>
      <c r="ED349" s="131"/>
      <c r="EE349" s="131"/>
      <c r="EF349" s="131"/>
      <c r="EG349" s="131"/>
      <c r="EH349" s="131"/>
      <c r="EI349" s="131"/>
      <c r="EJ349" s="131"/>
      <c r="EK349" s="131"/>
      <c r="EL349" s="131"/>
      <c r="EM349" s="131"/>
      <c r="EN349" s="131"/>
      <c r="EO349" s="131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</row>
    <row r="350" spans="2:155" s="244" customFormat="1" x14ac:dyDescent="0.2">
      <c r="B350" s="245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  <c r="EC350" s="131"/>
      <c r="ED350" s="131"/>
      <c r="EE350" s="131"/>
      <c r="EF350" s="131"/>
      <c r="EG350" s="131"/>
      <c r="EH350" s="131"/>
      <c r="EI350" s="131"/>
      <c r="EJ350" s="131"/>
      <c r="EK350" s="131"/>
      <c r="EL350" s="131"/>
      <c r="EM350" s="131"/>
      <c r="EN350" s="131"/>
      <c r="EO350" s="131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</row>
  </sheetData>
  <mergeCells count="6">
    <mergeCell ref="A5:A6"/>
    <mergeCell ref="B5:D5"/>
    <mergeCell ref="E5:E6"/>
    <mergeCell ref="F5:F6"/>
    <mergeCell ref="G5:H5"/>
    <mergeCell ref="I5:I6"/>
  </mergeCells>
  <printOptions gridLines="1"/>
  <pageMargins left="1.42" right="0.24" top="0.46" bottom="0.32" header="0.17" footer="0.17"/>
  <pageSetup paperSize="9" scale="70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01"/>
  <sheetViews>
    <sheetView zoomScale="145" zoomScaleNormal="145" workbookViewId="0">
      <pane xSplit="1" ySplit="5" topLeftCell="B84" activePane="bottomRight" state="frozen"/>
      <selection pane="topRight" activeCell="B1" sqref="B1"/>
      <selection pane="bottomLeft" activeCell="A7" sqref="A7"/>
      <selection pane="bottomRight" activeCell="E102" sqref="E102"/>
    </sheetView>
  </sheetViews>
  <sheetFormatPr defaultRowHeight="12.75" x14ac:dyDescent="0.2"/>
  <cols>
    <col min="1" max="1" width="15.42578125" style="245" customWidth="1"/>
    <col min="2" max="2" width="11.85546875" style="245" customWidth="1"/>
    <col min="3" max="4" width="12.140625" style="245" customWidth="1"/>
    <col min="5" max="5" width="11.5703125" style="245" customWidth="1"/>
    <col min="6" max="6" width="12" style="245" customWidth="1"/>
    <col min="7" max="7" width="11.7109375" style="245" customWidth="1"/>
    <col min="8" max="8" width="12.28515625" style="245" customWidth="1"/>
    <col min="9" max="16384" width="9.140625" style="5"/>
  </cols>
  <sheetData>
    <row r="1" spans="1:8" s="377" customFormat="1" x14ac:dyDescent="0.2">
      <c r="A1" s="344" t="str">
        <f>[2]SUM!A1</f>
        <v>CY 2017 ALLOTMENT RELEASES</v>
      </c>
      <c r="B1" s="344"/>
      <c r="C1" s="344"/>
      <c r="H1" s="378"/>
    </row>
    <row r="2" spans="1:8" s="377" customFormat="1" x14ac:dyDescent="0.2">
      <c r="A2" s="379" t="s">
        <v>297</v>
      </c>
      <c r="B2" s="379"/>
      <c r="C2" s="379"/>
      <c r="F2" s="1"/>
    </row>
    <row r="3" spans="1:8" s="377" customFormat="1" x14ac:dyDescent="0.2">
      <c r="A3" s="344" t="s">
        <v>333</v>
      </c>
      <c r="B3" s="344"/>
      <c r="C3" s="344"/>
      <c r="F3" s="380"/>
      <c r="G3" s="381"/>
    </row>
    <row r="4" spans="1:8" s="377" customFormat="1" x14ac:dyDescent="0.2">
      <c r="A4" s="344" t="s">
        <v>1</v>
      </c>
      <c r="B4" s="344"/>
      <c r="C4" s="344"/>
    </row>
    <row r="5" spans="1:8" s="387" customFormat="1" ht="53.25" customHeight="1" x14ac:dyDescent="0.25">
      <c r="A5" s="382" t="s">
        <v>2</v>
      </c>
      <c r="B5" s="383" t="s">
        <v>148</v>
      </c>
      <c r="C5" s="383" t="s">
        <v>298</v>
      </c>
      <c r="D5" s="384" t="s">
        <v>166</v>
      </c>
      <c r="E5" s="383" t="s">
        <v>162</v>
      </c>
      <c r="F5" s="385" t="s">
        <v>299</v>
      </c>
      <c r="G5" s="383" t="s">
        <v>168</v>
      </c>
      <c r="H5" s="386" t="s">
        <v>41</v>
      </c>
    </row>
    <row r="6" spans="1:8" ht="15" hidden="1" customHeight="1" x14ac:dyDescent="0.2">
      <c r="A6" s="357" t="s">
        <v>254</v>
      </c>
      <c r="B6" s="50">
        <f>'[2]NEW GAA'!H7</f>
        <v>0</v>
      </c>
      <c r="C6" s="50">
        <f>'[2]NEW GAA'!L7</f>
        <v>0</v>
      </c>
      <c r="D6" s="50">
        <f>'[2]NEW GAA'!O7</f>
        <v>0</v>
      </c>
      <c r="E6" s="388">
        <f>'[2]NEW GAA'!R7</f>
        <v>0</v>
      </c>
      <c r="F6" s="49">
        <f>'[2]NEW GAA'!S7</f>
        <v>0</v>
      </c>
      <c r="G6" s="50">
        <f>'[2]NEW GAA'!V7</f>
        <v>0</v>
      </c>
      <c r="H6" s="388">
        <f t="shared" ref="H6:H11" si="0">SUM(B6:G6)</f>
        <v>0</v>
      </c>
    </row>
    <row r="7" spans="1:8" ht="14.1" customHeight="1" x14ac:dyDescent="0.2">
      <c r="A7" s="29" t="s">
        <v>255</v>
      </c>
      <c r="B7" s="50">
        <f>'[2]NEW GAA'!H8</f>
        <v>0</v>
      </c>
      <c r="C7" s="50">
        <f>'[2]NEW GAA'!L8</f>
        <v>0</v>
      </c>
      <c r="D7" s="50">
        <f>'[2]NEW GAA'!O8</f>
        <v>0</v>
      </c>
      <c r="E7" s="49">
        <f>'[2]NEW GAA'!R8</f>
        <v>0</v>
      </c>
      <c r="F7" s="49">
        <f>'[2]NEW GAA'!S8</f>
        <v>0</v>
      </c>
      <c r="G7" s="50">
        <f>'[2]NEW GAA'!V8</f>
        <v>32782</v>
      </c>
      <c r="H7" s="49">
        <f t="shared" si="0"/>
        <v>32782</v>
      </c>
    </row>
    <row r="8" spans="1:8" ht="14.1" customHeight="1" x14ac:dyDescent="0.2">
      <c r="A8" s="29" t="s">
        <v>256</v>
      </c>
      <c r="B8" s="50">
        <f>'[2]NEW GAA'!H9</f>
        <v>0</v>
      </c>
      <c r="C8" s="50">
        <f>'[2]NEW GAA'!L9</f>
        <v>0</v>
      </c>
      <c r="D8" s="50">
        <f>'[2]NEW GAA'!O9</f>
        <v>0</v>
      </c>
      <c r="E8" s="49">
        <f>'[2]NEW GAA'!R9</f>
        <v>0</v>
      </c>
      <c r="F8" s="49">
        <f>'[2]NEW GAA'!S9</f>
        <v>1782</v>
      </c>
      <c r="G8" s="50">
        <f>'[2]NEW GAA'!V9</f>
        <v>1130</v>
      </c>
      <c r="H8" s="49">
        <f t="shared" si="0"/>
        <v>2912</v>
      </c>
    </row>
    <row r="9" spans="1:8" ht="14.1" customHeight="1" x14ac:dyDescent="0.2">
      <c r="A9" s="29" t="s">
        <v>257</v>
      </c>
      <c r="B9" s="50">
        <f>'[2]NEW GAA'!H10</f>
        <v>0</v>
      </c>
      <c r="C9" s="50">
        <f>'[2]NEW GAA'!L10</f>
        <v>0</v>
      </c>
      <c r="D9" s="50">
        <f>'[2]NEW GAA'!O10</f>
        <v>0</v>
      </c>
      <c r="E9" s="49">
        <f>'[2]NEW GAA'!R10</f>
        <v>0</v>
      </c>
      <c r="F9" s="49">
        <f>'[2]NEW GAA'!S10</f>
        <v>73682</v>
      </c>
      <c r="G9" s="50">
        <f>'[2]NEW GAA'!V10</f>
        <v>65914</v>
      </c>
      <c r="H9" s="49">
        <f t="shared" si="0"/>
        <v>139596</v>
      </c>
    </row>
    <row r="10" spans="1:8" ht="14.1" customHeight="1" x14ac:dyDescent="0.2">
      <c r="A10" s="29" t="s">
        <v>258</v>
      </c>
      <c r="B10" s="50">
        <f>'[2]NEW GAA'!H11</f>
        <v>0</v>
      </c>
      <c r="C10" s="50">
        <f>'[2]NEW GAA'!L11</f>
        <v>0</v>
      </c>
      <c r="D10" s="50">
        <f>'[2]NEW GAA'!O11</f>
        <v>0</v>
      </c>
      <c r="E10" s="49">
        <f>'[2]NEW GAA'!R11</f>
        <v>445</v>
      </c>
      <c r="F10" s="49">
        <f>'[2]NEW GAA'!S11</f>
        <v>62249</v>
      </c>
      <c r="G10" s="50">
        <f>'[2]NEW GAA'!V11</f>
        <v>50686</v>
      </c>
      <c r="H10" s="49">
        <f t="shared" si="0"/>
        <v>113380</v>
      </c>
    </row>
    <row r="11" spans="1:8" ht="14.1" customHeight="1" x14ac:dyDescent="0.2">
      <c r="A11" s="29" t="s">
        <v>259</v>
      </c>
      <c r="B11" s="50">
        <f>'[2]NEW GAA'!H12</f>
        <v>0</v>
      </c>
      <c r="C11" s="50">
        <f>'[2]NEW GAA'!L12</f>
        <v>0</v>
      </c>
      <c r="D11" s="50">
        <f>'[2]NEW GAA'!O12</f>
        <v>0</v>
      </c>
      <c r="E11" s="49">
        <f>'[2]NEW GAA'!R12</f>
        <v>0</v>
      </c>
      <c r="F11" s="49">
        <f>'[2]NEW GAA'!S12</f>
        <v>17357</v>
      </c>
      <c r="G11" s="50">
        <f>'[2]NEW GAA'!V12</f>
        <v>5940</v>
      </c>
      <c r="H11" s="49">
        <f t="shared" si="0"/>
        <v>23297</v>
      </c>
    </row>
    <row r="12" spans="1:8" ht="14.1" customHeight="1" x14ac:dyDescent="0.2">
      <c r="A12" s="85" t="s">
        <v>260</v>
      </c>
      <c r="B12" s="49">
        <f t="shared" ref="B12:H12" si="1">SUM(B13:B14)</f>
        <v>0</v>
      </c>
      <c r="C12" s="105">
        <f t="shared" si="1"/>
        <v>0</v>
      </c>
      <c r="D12" s="50">
        <f t="shared" si="1"/>
        <v>0</v>
      </c>
      <c r="E12" s="49">
        <f t="shared" si="1"/>
        <v>0</v>
      </c>
      <c r="F12" s="49">
        <f t="shared" si="1"/>
        <v>1606781</v>
      </c>
      <c r="G12" s="50">
        <f t="shared" si="1"/>
        <v>974619</v>
      </c>
      <c r="H12" s="49">
        <f t="shared" si="1"/>
        <v>2581400</v>
      </c>
    </row>
    <row r="13" spans="1:8" ht="15" hidden="1" customHeight="1" x14ac:dyDescent="0.2">
      <c r="A13" s="85" t="s">
        <v>261</v>
      </c>
      <c r="B13" s="50">
        <f>'[2]NEW GAA'!H14</f>
        <v>0</v>
      </c>
      <c r="C13" s="50">
        <f>'[2]NEW GAA'!L14</f>
        <v>0</v>
      </c>
      <c r="D13" s="50">
        <f>'[2]NEW GAA'!O14</f>
        <v>0</v>
      </c>
      <c r="E13" s="49">
        <f>'[2]NEW GAA'!R14</f>
        <v>0</v>
      </c>
      <c r="F13" s="49">
        <f>'[2]NEW GAA'!S14</f>
        <v>0</v>
      </c>
      <c r="G13" s="50">
        <f>'[2]NEW GAA'!V14</f>
        <v>7457</v>
      </c>
      <c r="H13" s="49">
        <f t="shared" ref="H13:H19" si="2">SUM(B13:G13)</f>
        <v>7457</v>
      </c>
    </row>
    <row r="14" spans="1:8" ht="15" hidden="1" customHeight="1" x14ac:dyDescent="0.2">
      <c r="A14" s="85" t="s">
        <v>262</v>
      </c>
      <c r="B14" s="50">
        <f>'[2]NEW GAA'!H15</f>
        <v>0</v>
      </c>
      <c r="C14" s="50">
        <f>'[2]NEW GAA'!L15</f>
        <v>0</v>
      </c>
      <c r="D14" s="50">
        <f>'[2]NEW GAA'!O15</f>
        <v>0</v>
      </c>
      <c r="E14" s="49">
        <f>'[2]NEW GAA'!R15</f>
        <v>0</v>
      </c>
      <c r="F14" s="49">
        <f>'[2]NEW GAA'!S15</f>
        <v>1606781</v>
      </c>
      <c r="G14" s="50">
        <f>'[2]NEW GAA'!V15</f>
        <v>967162</v>
      </c>
      <c r="H14" s="49">
        <f t="shared" si="2"/>
        <v>2573943</v>
      </c>
    </row>
    <row r="15" spans="1:8" ht="15" customHeight="1" x14ac:dyDescent="0.2">
      <c r="A15" s="85" t="s">
        <v>263</v>
      </c>
      <c r="B15" s="50">
        <f>'[2]NEW GAA'!H16</f>
        <v>0</v>
      </c>
      <c r="C15" s="50">
        <f>'[2]NEW GAA'!L16</f>
        <v>0</v>
      </c>
      <c r="D15" s="50">
        <f>'[2]NEW GAA'!O16</f>
        <v>82682</v>
      </c>
      <c r="E15" s="49">
        <f>'[2]NEW GAA'!R16</f>
        <v>0</v>
      </c>
      <c r="F15" s="49">
        <f>'[2]NEW GAA'!S16</f>
        <v>895484</v>
      </c>
      <c r="G15" s="50">
        <f>'[2]NEW GAA'!V16</f>
        <v>368745</v>
      </c>
      <c r="H15" s="49">
        <f t="shared" si="2"/>
        <v>1346911</v>
      </c>
    </row>
    <row r="16" spans="1:8" ht="15" customHeight="1" x14ac:dyDescent="0.2">
      <c r="A16" s="85" t="s">
        <v>264</v>
      </c>
      <c r="B16" s="50">
        <f>'[2]NEW GAA'!H17</f>
        <v>0</v>
      </c>
      <c r="C16" s="50">
        <f>'[2]NEW GAA'!L17</f>
        <v>0</v>
      </c>
      <c r="D16" s="50">
        <f>'[2]NEW GAA'!O17</f>
        <v>0</v>
      </c>
      <c r="E16" s="49">
        <f>'[2]NEW GAA'!R17</f>
        <v>0</v>
      </c>
      <c r="F16" s="49">
        <f>'[2]NEW GAA'!S17</f>
        <v>0</v>
      </c>
      <c r="G16" s="50">
        <f>'[2]NEW GAA'!V17</f>
        <v>7485</v>
      </c>
      <c r="H16" s="49">
        <f t="shared" si="2"/>
        <v>7485</v>
      </c>
    </row>
    <row r="17" spans="1:8" ht="15" customHeight="1" x14ac:dyDescent="0.2">
      <c r="A17" s="85" t="s">
        <v>265</v>
      </c>
      <c r="B17" s="50">
        <f>'[2]NEW GAA'!H18</f>
        <v>0</v>
      </c>
      <c r="C17" s="50">
        <f>'[2]NEW GAA'!L18</f>
        <v>0</v>
      </c>
      <c r="D17" s="50">
        <f>'[2]NEW GAA'!O18</f>
        <v>0</v>
      </c>
      <c r="E17" s="49">
        <f>'[2]NEW GAA'!R18</f>
        <v>0</v>
      </c>
      <c r="F17" s="49">
        <f>'[2]NEW GAA'!S18</f>
        <v>0</v>
      </c>
      <c r="G17" s="50">
        <f>'[2]NEW GAA'!V18</f>
        <v>102970</v>
      </c>
      <c r="H17" s="49">
        <f t="shared" si="2"/>
        <v>102970</v>
      </c>
    </row>
    <row r="18" spans="1:8" ht="15" customHeight="1" x14ac:dyDescent="0.2">
      <c r="A18" s="85" t="s">
        <v>266</v>
      </c>
      <c r="B18" s="50">
        <f>'[2]NEW GAA'!H19</f>
        <v>0</v>
      </c>
      <c r="C18" s="50">
        <f>'[2]NEW GAA'!L19</f>
        <v>0</v>
      </c>
      <c r="D18" s="50">
        <f>'[2]NEW GAA'!O19</f>
        <v>1000000</v>
      </c>
      <c r="E18" s="49">
        <f>'[2]NEW GAA'!R19</f>
        <v>0</v>
      </c>
      <c r="F18" s="49">
        <f>'[2]NEW GAA'!S19</f>
        <v>0</v>
      </c>
      <c r="G18" s="50">
        <f>'[2]NEW GAA'!V19</f>
        <v>84313</v>
      </c>
      <c r="H18" s="49">
        <f t="shared" si="2"/>
        <v>1084313</v>
      </c>
    </row>
    <row r="19" spans="1:8" ht="15" customHeight="1" x14ac:dyDescent="0.2">
      <c r="A19" s="85" t="s">
        <v>267</v>
      </c>
      <c r="B19" s="50">
        <f>'[2]NEW GAA'!H20</f>
        <v>0</v>
      </c>
      <c r="C19" s="50">
        <f>'[2]NEW GAA'!L20</f>
        <v>0</v>
      </c>
      <c r="D19" s="50">
        <f>'[2]NEW GAA'!O20</f>
        <v>0</v>
      </c>
      <c r="E19" s="49">
        <f>'[2]NEW GAA'!R20</f>
        <v>20601</v>
      </c>
      <c r="F19" s="49">
        <f>'[2]NEW GAA'!S20</f>
        <v>0</v>
      </c>
      <c r="G19" s="50">
        <f>'[2]NEW GAA'!V20</f>
        <v>62436</v>
      </c>
      <c r="H19" s="49">
        <f t="shared" si="2"/>
        <v>83037</v>
      </c>
    </row>
    <row r="20" spans="1:8" ht="15" customHeight="1" x14ac:dyDescent="0.2">
      <c r="A20" s="85" t="s">
        <v>268</v>
      </c>
      <c r="B20" s="50">
        <f t="shared" ref="B20:H20" si="3">SUM(B21:B22)</f>
        <v>0</v>
      </c>
      <c r="C20" s="50">
        <f t="shared" si="3"/>
        <v>0</v>
      </c>
      <c r="D20" s="50">
        <f t="shared" si="3"/>
        <v>500000</v>
      </c>
      <c r="E20" s="49">
        <f t="shared" si="3"/>
        <v>167516</v>
      </c>
      <c r="F20" s="49">
        <f t="shared" si="3"/>
        <v>795940</v>
      </c>
      <c r="G20" s="50">
        <f t="shared" si="3"/>
        <v>243886</v>
      </c>
      <c r="H20" s="49">
        <f t="shared" si="3"/>
        <v>1707342</v>
      </c>
    </row>
    <row r="21" spans="1:8" ht="15" hidden="1" customHeight="1" x14ac:dyDescent="0.2">
      <c r="A21" s="85" t="s">
        <v>261</v>
      </c>
      <c r="B21" s="50">
        <f>'[2]NEW GAA'!H22</f>
        <v>0</v>
      </c>
      <c r="C21" s="50">
        <f>'[2]NEW GAA'!L22</f>
        <v>0</v>
      </c>
      <c r="D21" s="50">
        <f>'[2]NEW GAA'!O22</f>
        <v>500000</v>
      </c>
      <c r="E21" s="49">
        <f>'[2]NEW GAA'!R22</f>
        <v>167516</v>
      </c>
      <c r="F21" s="49">
        <f>'[2]NEW GAA'!S22</f>
        <v>0</v>
      </c>
      <c r="G21" s="50">
        <f>'[2]NEW GAA'!V22</f>
        <v>107290</v>
      </c>
      <c r="H21" s="49">
        <f>SUM(B21:G21)</f>
        <v>774806</v>
      </c>
    </row>
    <row r="22" spans="1:8" ht="15" hidden="1" customHeight="1" x14ac:dyDescent="0.2">
      <c r="A22" s="85" t="s">
        <v>262</v>
      </c>
      <c r="B22" s="50">
        <f>'[2]NEW GAA'!H23</f>
        <v>0</v>
      </c>
      <c r="C22" s="50">
        <f>'[2]NEW GAA'!L23</f>
        <v>0</v>
      </c>
      <c r="D22" s="50">
        <f>'[2]NEW GAA'!O23</f>
        <v>0</v>
      </c>
      <c r="E22" s="49">
        <f>'[2]NEW GAA'!R23</f>
        <v>0</v>
      </c>
      <c r="F22" s="49">
        <f>'[2]NEW GAA'!S23</f>
        <v>795940</v>
      </c>
      <c r="G22" s="50">
        <f>'[2]NEW GAA'!V23</f>
        <v>136596</v>
      </c>
      <c r="H22" s="49">
        <f>SUM(B22:G22)</f>
        <v>932536</v>
      </c>
    </row>
    <row r="23" spans="1:8" ht="15" customHeight="1" x14ac:dyDescent="0.2">
      <c r="A23" s="85" t="s">
        <v>71</v>
      </c>
      <c r="B23" s="50"/>
      <c r="C23" s="50"/>
      <c r="D23" s="50"/>
      <c r="E23" s="49"/>
      <c r="F23" s="49">
        <f>'[2]NEW GAA'!S24</f>
        <v>49938</v>
      </c>
      <c r="G23" s="50">
        <f>'[2]NEW GAA'!V24</f>
        <v>1139</v>
      </c>
      <c r="H23" s="49">
        <f>SUM(B23:G23)</f>
        <v>51077</v>
      </c>
    </row>
    <row r="24" spans="1:8" ht="15" customHeight="1" x14ac:dyDescent="0.2">
      <c r="A24" s="85" t="s">
        <v>269</v>
      </c>
      <c r="B24" s="50">
        <f>'[2]NEW GAA'!H25</f>
        <v>0</v>
      </c>
      <c r="C24" s="50">
        <f>'[2]NEW GAA'!L25</f>
        <v>23570</v>
      </c>
      <c r="D24" s="50">
        <f>'[2]NEW GAA'!O25</f>
        <v>0</v>
      </c>
      <c r="E24" s="49">
        <f>'[2]NEW GAA'!R25</f>
        <v>533124</v>
      </c>
      <c r="F24" s="49">
        <f>'[2]NEW GAA'!S25</f>
        <v>7907258</v>
      </c>
      <c r="G24" s="50">
        <f>'[2]NEW GAA'!V25</f>
        <v>24256696</v>
      </c>
      <c r="H24" s="49">
        <f>SUM(B24:G24)</f>
        <v>32720648</v>
      </c>
    </row>
    <row r="25" spans="1:8" ht="15" customHeight="1" x14ac:dyDescent="0.2">
      <c r="A25" s="85" t="s">
        <v>270</v>
      </c>
      <c r="B25" s="50">
        <f>'[2]NEW GAA'!H26</f>
        <v>0</v>
      </c>
      <c r="C25" s="50">
        <f>'[2]NEW GAA'!L26</f>
        <v>0</v>
      </c>
      <c r="D25" s="50">
        <f>'[2]NEW GAA'!O26</f>
        <v>0</v>
      </c>
      <c r="E25" s="49">
        <f>'[2]NEW GAA'!R26</f>
        <v>162622</v>
      </c>
      <c r="F25" s="49">
        <f>'[2]NEW GAA'!S26</f>
        <v>72696</v>
      </c>
      <c r="G25" s="50">
        <f>'[2]NEW GAA'!V26</f>
        <v>1029123</v>
      </c>
      <c r="H25" s="49">
        <f>SUM(B25:G25)</f>
        <v>1264441</v>
      </c>
    </row>
    <row r="26" spans="1:8" ht="15" customHeight="1" x14ac:dyDescent="0.2">
      <c r="A26" s="85" t="s">
        <v>271</v>
      </c>
      <c r="B26" s="50">
        <f t="shared" ref="B26:F26" si="4">+B27+B28</f>
        <v>0</v>
      </c>
      <c r="C26" s="50">
        <f t="shared" si="4"/>
        <v>0</v>
      </c>
      <c r="D26" s="50">
        <f t="shared" si="4"/>
        <v>0</v>
      </c>
      <c r="E26" s="49">
        <f t="shared" si="4"/>
        <v>0</v>
      </c>
      <c r="F26" s="49">
        <f t="shared" si="4"/>
        <v>380316</v>
      </c>
      <c r="G26" s="50">
        <f>+G27+G28</f>
        <v>157459</v>
      </c>
      <c r="H26" s="49">
        <f>+H27+H28</f>
        <v>537775</v>
      </c>
    </row>
    <row r="27" spans="1:8" ht="15" hidden="1" customHeight="1" x14ac:dyDescent="0.2">
      <c r="A27" s="85" t="s">
        <v>261</v>
      </c>
      <c r="B27" s="50">
        <f>'[2]NEW GAA'!H28</f>
        <v>0</v>
      </c>
      <c r="C27" s="50">
        <f>'[2]NEW GAA'!L28</f>
        <v>0</v>
      </c>
      <c r="D27" s="50">
        <f>'[2]NEW GAA'!O28</f>
        <v>0</v>
      </c>
      <c r="E27" s="49">
        <f>'[2]NEW GAA'!R28</f>
        <v>0</v>
      </c>
      <c r="F27" s="49">
        <f>'[2]NEW GAA'!S28</f>
        <v>380316</v>
      </c>
      <c r="G27" s="50">
        <f>'[2]NEW GAA'!V28</f>
        <v>157459</v>
      </c>
      <c r="H27" s="49">
        <f>SUM(B27:G27)</f>
        <v>537775</v>
      </c>
    </row>
    <row r="28" spans="1:8" ht="15" hidden="1" customHeight="1" x14ac:dyDescent="0.2">
      <c r="A28" s="85" t="s">
        <v>262</v>
      </c>
      <c r="B28" s="50">
        <f>'[2]NEW GAA'!H29</f>
        <v>0</v>
      </c>
      <c r="C28" s="50">
        <f>'[2]NEW GAA'!L29</f>
        <v>0</v>
      </c>
      <c r="D28" s="50">
        <f>'[2]NEW GAA'!O29</f>
        <v>0</v>
      </c>
      <c r="E28" s="49">
        <f>'[2]NEW GAA'!R29</f>
        <v>0</v>
      </c>
      <c r="F28" s="49">
        <f>'[2]NEW GAA'!S29</f>
        <v>0</v>
      </c>
      <c r="G28" s="50">
        <f>'[2]NEW GAA'!V29</f>
        <v>0</v>
      </c>
      <c r="H28" s="49">
        <f>SUM(B28:G28)</f>
        <v>0</v>
      </c>
    </row>
    <row r="29" spans="1:8" ht="15" customHeight="1" x14ac:dyDescent="0.2">
      <c r="A29" s="85" t="s">
        <v>272</v>
      </c>
      <c r="B29" s="50">
        <f>'[2]NEW GAA'!H30</f>
        <v>0</v>
      </c>
      <c r="C29" s="50">
        <f>'[2]NEW GAA'!L30</f>
        <v>0</v>
      </c>
      <c r="D29" s="50">
        <f>'[2]NEW GAA'!O30</f>
        <v>1250000</v>
      </c>
      <c r="E29" s="49">
        <f>'[2]NEW GAA'!R30</f>
        <v>1906010</v>
      </c>
      <c r="F29" s="49">
        <f>'[2]NEW GAA'!S30</f>
        <v>1926498</v>
      </c>
      <c r="G29" s="50">
        <f>'[2]NEW GAA'!V30</f>
        <v>38065849</v>
      </c>
      <c r="H29" s="49">
        <f>SUM(B29:G29)</f>
        <v>43148357</v>
      </c>
    </row>
    <row r="30" spans="1:8" ht="15" customHeight="1" x14ac:dyDescent="0.2">
      <c r="A30" s="85" t="s">
        <v>273</v>
      </c>
      <c r="B30" s="50">
        <f t="shared" ref="B30:H30" si="5">+B31+B32</f>
        <v>0</v>
      </c>
      <c r="C30" s="50">
        <f t="shared" si="5"/>
        <v>0</v>
      </c>
      <c r="D30" s="50">
        <f t="shared" si="5"/>
        <v>6719564</v>
      </c>
      <c r="E30" s="49">
        <f t="shared" si="5"/>
        <v>370000</v>
      </c>
      <c r="F30" s="49">
        <f t="shared" si="5"/>
        <v>84776</v>
      </c>
      <c r="G30" s="49">
        <f t="shared" si="5"/>
        <v>95531</v>
      </c>
      <c r="H30" s="49">
        <f t="shared" si="5"/>
        <v>7269871</v>
      </c>
    </row>
    <row r="31" spans="1:8" ht="15" hidden="1" customHeight="1" x14ac:dyDescent="0.2">
      <c r="A31" s="85" t="s">
        <v>261</v>
      </c>
      <c r="B31" s="50">
        <f>'[2]NEW GAA'!H32</f>
        <v>0</v>
      </c>
      <c r="C31" s="50">
        <f>'[2]NEW GAA'!L32</f>
        <v>0</v>
      </c>
      <c r="D31" s="50">
        <f>'[2]NEW GAA'!O32</f>
        <v>6719564</v>
      </c>
      <c r="E31" s="49">
        <f>'[2]NEW GAA'!R32</f>
        <v>370000</v>
      </c>
      <c r="F31" s="49">
        <f>'[2]NEW GAA'!S32</f>
        <v>1670</v>
      </c>
      <c r="G31" s="50">
        <f>'[2]NEW GAA'!V32</f>
        <v>4940</v>
      </c>
      <c r="H31" s="49">
        <f t="shared" ref="H31:H47" si="6">SUM(B31:G31)</f>
        <v>7096174</v>
      </c>
    </row>
    <row r="32" spans="1:8" ht="15" hidden="1" customHeight="1" x14ac:dyDescent="0.2">
      <c r="A32" s="85" t="s">
        <v>262</v>
      </c>
      <c r="B32" s="50">
        <f>'[2]NEW GAA'!H33</f>
        <v>0</v>
      </c>
      <c r="C32" s="50">
        <f>'[2]NEW GAA'!L33</f>
        <v>0</v>
      </c>
      <c r="D32" s="50">
        <f>'[2]NEW GAA'!O33</f>
        <v>0</v>
      </c>
      <c r="E32" s="49">
        <f>'[2]NEW GAA'!R33</f>
        <v>0</v>
      </c>
      <c r="F32" s="49">
        <f>'[2]NEW GAA'!S33</f>
        <v>83106</v>
      </c>
      <c r="G32" s="50">
        <f>'[2]NEW GAA'!V33</f>
        <v>90591</v>
      </c>
      <c r="H32" s="49">
        <f t="shared" si="6"/>
        <v>173697</v>
      </c>
    </row>
    <row r="33" spans="1:8" ht="14.1" customHeight="1" x14ac:dyDescent="0.2">
      <c r="A33" s="85" t="s">
        <v>274</v>
      </c>
      <c r="B33" s="50">
        <f>'[2]NEW GAA'!H34</f>
        <v>0</v>
      </c>
      <c r="C33" s="50">
        <f>'[2]NEW GAA'!L34</f>
        <v>0</v>
      </c>
      <c r="D33" s="50">
        <f>'[2]NEW GAA'!O34</f>
        <v>0</v>
      </c>
      <c r="E33" s="49">
        <f>'[2]NEW GAA'!R34</f>
        <v>0</v>
      </c>
      <c r="F33" s="49">
        <f>'[2]NEW GAA'!S34</f>
        <v>35577</v>
      </c>
      <c r="G33" s="50">
        <f>'[2]NEW GAA'!V34</f>
        <v>31284</v>
      </c>
      <c r="H33" s="49">
        <f t="shared" si="6"/>
        <v>66861</v>
      </c>
    </row>
    <row r="34" spans="1:8" ht="14.1" customHeight="1" x14ac:dyDescent="0.2">
      <c r="A34" s="85" t="s">
        <v>275</v>
      </c>
      <c r="B34" s="50">
        <f>'[2]NEW GAA'!H35</f>
        <v>0</v>
      </c>
      <c r="C34" s="50">
        <f>'[2]NEW GAA'!L35</f>
        <v>0</v>
      </c>
      <c r="D34" s="50">
        <f>'[2]NEW GAA'!O35</f>
        <v>4031544</v>
      </c>
      <c r="E34" s="49">
        <f>'[2]NEW GAA'!R35</f>
        <v>0</v>
      </c>
      <c r="F34" s="49">
        <f>'[2]NEW GAA'!S35</f>
        <v>0</v>
      </c>
      <c r="G34" s="50">
        <f>'[2]NEW GAA'!V35</f>
        <v>11747</v>
      </c>
      <c r="H34" s="49">
        <f t="shared" si="6"/>
        <v>4043291</v>
      </c>
    </row>
    <row r="35" spans="1:8" ht="14.1" customHeight="1" x14ac:dyDescent="0.2">
      <c r="A35" s="85" t="s">
        <v>276</v>
      </c>
      <c r="B35" s="50">
        <f>'[2]NEW GAA'!H36</f>
        <v>0</v>
      </c>
      <c r="C35" s="50">
        <f>'[2]NEW GAA'!L36</f>
        <v>0</v>
      </c>
      <c r="D35" s="50">
        <f>'[2]NEW GAA'!O36</f>
        <v>0</v>
      </c>
      <c r="E35" s="49">
        <f>'[2]NEW GAA'!R36</f>
        <v>0</v>
      </c>
      <c r="F35" s="49">
        <f>'[2]NEW GAA'!S36</f>
        <v>1044</v>
      </c>
      <c r="G35" s="50">
        <f>'[2]NEW GAA'!V36</f>
        <v>9176</v>
      </c>
      <c r="H35" s="49">
        <f t="shared" si="6"/>
        <v>10220</v>
      </c>
    </row>
    <row r="36" spans="1:8" ht="14.1" customHeight="1" x14ac:dyDescent="0.2">
      <c r="A36" s="85" t="s">
        <v>277</v>
      </c>
      <c r="B36" s="50">
        <f>'[2]NEW GAA'!H37</f>
        <v>0</v>
      </c>
      <c r="C36" s="50">
        <f>'[2]NEW GAA'!L37</f>
        <v>0</v>
      </c>
      <c r="D36" s="50">
        <f>'[2]NEW GAA'!O37</f>
        <v>0</v>
      </c>
      <c r="E36" s="49">
        <f>'[2]NEW GAA'!R37</f>
        <v>0</v>
      </c>
      <c r="F36" s="49">
        <f>'[2]NEW GAA'!S37</f>
        <v>39580</v>
      </c>
      <c r="G36" s="50">
        <f>'[2]NEW GAA'!V37</f>
        <v>25390</v>
      </c>
      <c r="H36" s="49">
        <f t="shared" si="6"/>
        <v>64970</v>
      </c>
    </row>
    <row r="37" spans="1:8" ht="14.1" customHeight="1" x14ac:dyDescent="0.2">
      <c r="A37" s="85" t="s">
        <v>278</v>
      </c>
      <c r="B37" s="50">
        <f>'[2]NEW GAA'!H38</f>
        <v>0</v>
      </c>
      <c r="C37" s="50">
        <f>'[2]NEW GAA'!L38</f>
        <v>0</v>
      </c>
      <c r="D37" s="50">
        <f>'[2]NEW GAA'!O38</f>
        <v>0</v>
      </c>
      <c r="E37" s="49">
        <f>'[2]NEW GAA'!R38</f>
        <v>154188</v>
      </c>
      <c r="F37" s="49">
        <f>'[2]NEW GAA'!S38</f>
        <v>0</v>
      </c>
      <c r="G37" s="50">
        <f>'[2]NEW GAA'!V38</f>
        <v>638893</v>
      </c>
      <c r="H37" s="49">
        <f t="shared" si="6"/>
        <v>793081</v>
      </c>
    </row>
    <row r="38" spans="1:8" ht="14.1" customHeight="1" x14ac:dyDescent="0.2">
      <c r="A38" s="85" t="s">
        <v>279</v>
      </c>
      <c r="B38" s="50">
        <f>'[2]NEW GAA'!H39</f>
        <v>0</v>
      </c>
      <c r="C38" s="50">
        <f>'[2]NEW GAA'!L39</f>
        <v>0</v>
      </c>
      <c r="D38" s="50">
        <f>'[2]NEW GAA'!O39</f>
        <v>0</v>
      </c>
      <c r="E38" s="49">
        <f>'[2]NEW GAA'!R39</f>
        <v>0</v>
      </c>
      <c r="F38" s="49">
        <f>'[2]NEW GAA'!S39</f>
        <v>0</v>
      </c>
      <c r="G38" s="50">
        <f>'[2]NEW GAA'!V39</f>
        <v>22606</v>
      </c>
      <c r="H38" s="49">
        <f t="shared" si="6"/>
        <v>22606</v>
      </c>
    </row>
    <row r="39" spans="1:8" ht="14.1" customHeight="1" x14ac:dyDescent="0.2">
      <c r="A39" s="85" t="s">
        <v>280</v>
      </c>
      <c r="B39" s="50">
        <f>'[2]NEW GAA'!H40</f>
        <v>0</v>
      </c>
      <c r="C39" s="50">
        <f>'[2]NEW GAA'!L40</f>
        <v>0</v>
      </c>
      <c r="D39" s="50">
        <f>'[2]NEW GAA'!O40</f>
        <v>0</v>
      </c>
      <c r="E39" s="49">
        <f>'[2]NEW GAA'!R40</f>
        <v>0</v>
      </c>
      <c r="F39" s="49">
        <f>'[2]NEW GAA'!S40</f>
        <v>0</v>
      </c>
      <c r="G39" s="50">
        <f>'[2]NEW GAA'!V40</f>
        <v>17906</v>
      </c>
      <c r="H39" s="49">
        <f t="shared" si="6"/>
        <v>17906</v>
      </c>
    </row>
    <row r="40" spans="1:8" ht="14.1" customHeight="1" x14ac:dyDescent="0.2">
      <c r="A40" s="85" t="s">
        <v>281</v>
      </c>
      <c r="B40" s="50">
        <f>'[2]NEW GAA'!H41</f>
        <v>0</v>
      </c>
      <c r="C40" s="50">
        <f>'[2]NEW GAA'!L41</f>
        <v>0</v>
      </c>
      <c r="D40" s="50">
        <f>'[2]NEW GAA'!O41</f>
        <v>0</v>
      </c>
      <c r="E40" s="49">
        <f>'[2]NEW GAA'!R41</f>
        <v>100000</v>
      </c>
      <c r="F40" s="49">
        <f>'[2]NEW GAA'!S41</f>
        <v>2511</v>
      </c>
      <c r="G40" s="50">
        <f>'[2]NEW GAA'!V41</f>
        <v>190966</v>
      </c>
      <c r="H40" s="49">
        <f t="shared" si="6"/>
        <v>293477</v>
      </c>
    </row>
    <row r="41" spans="1:8" ht="14.1" hidden="1" customHeight="1" x14ac:dyDescent="0.2">
      <c r="A41" s="85" t="s">
        <v>282</v>
      </c>
      <c r="B41" s="50">
        <f>'[2]NEW GAA'!H42</f>
        <v>0</v>
      </c>
      <c r="C41" s="50">
        <f>'[2]NEW GAA'!L42</f>
        <v>0</v>
      </c>
      <c r="D41" s="50">
        <f>'[2]NEW GAA'!O42</f>
        <v>0</v>
      </c>
      <c r="E41" s="49">
        <f>'[2]NEW GAA'!R42</f>
        <v>0</v>
      </c>
      <c r="F41" s="49">
        <f>'[2]NEW GAA'!S42</f>
        <v>0</v>
      </c>
      <c r="G41" s="50">
        <f>'[2]NEW GAA'!V42</f>
        <v>0</v>
      </c>
      <c r="H41" s="49">
        <f t="shared" si="6"/>
        <v>0</v>
      </c>
    </row>
    <row r="42" spans="1:8" ht="14.1" customHeight="1" x14ac:dyDescent="0.2">
      <c r="A42" s="85" t="s">
        <v>283</v>
      </c>
      <c r="B42" s="50">
        <f>'[2]NEW GAA'!H43</f>
        <v>0</v>
      </c>
      <c r="C42" s="50">
        <f>'[2]NEW GAA'!L43</f>
        <v>0</v>
      </c>
      <c r="D42" s="50">
        <f>'[2]NEW GAA'!O43</f>
        <v>0</v>
      </c>
      <c r="E42" s="49">
        <f>'[2]NEW GAA'!R43</f>
        <v>0</v>
      </c>
      <c r="F42" s="49">
        <f>'[2]NEW GAA'!S43</f>
        <v>0</v>
      </c>
      <c r="G42" s="50">
        <f>'[2]NEW GAA'!V43</f>
        <v>259585</v>
      </c>
      <c r="H42" s="49">
        <f t="shared" si="6"/>
        <v>259585</v>
      </c>
    </row>
    <row r="43" spans="1:8" ht="14.1" customHeight="1" x14ac:dyDescent="0.2">
      <c r="A43" s="85" t="s">
        <v>284</v>
      </c>
      <c r="B43" s="50">
        <f>'[2]NEW GAA'!H44</f>
        <v>0</v>
      </c>
      <c r="C43" s="50">
        <f>'[2]NEW GAA'!L44</f>
        <v>0</v>
      </c>
      <c r="D43" s="50">
        <f>'[2]NEW GAA'!O44</f>
        <v>0</v>
      </c>
      <c r="E43" s="49">
        <f>'[2]NEW GAA'!R44</f>
        <v>0</v>
      </c>
      <c r="F43" s="49">
        <f>'[2]NEW GAA'!S44</f>
        <v>25047</v>
      </c>
      <c r="G43" s="50">
        <f>'[2]NEW GAA'!V44</f>
        <v>20604</v>
      </c>
      <c r="H43" s="49">
        <f t="shared" si="6"/>
        <v>45651</v>
      </c>
    </row>
    <row r="44" spans="1:8" ht="14.1" customHeight="1" x14ac:dyDescent="0.2">
      <c r="A44" s="85" t="s">
        <v>285</v>
      </c>
      <c r="B44" s="50">
        <f>'[2]NEW GAA'!H45</f>
        <v>0</v>
      </c>
      <c r="C44" s="50">
        <f>'[2]NEW GAA'!L45</f>
        <v>0</v>
      </c>
      <c r="D44" s="50">
        <f>'[2]NEW GAA'!O45</f>
        <v>0</v>
      </c>
      <c r="E44" s="49">
        <f>'[2]NEW GAA'!R45</f>
        <v>0</v>
      </c>
      <c r="F44" s="49">
        <f>'[2]NEW GAA'!S45</f>
        <v>0</v>
      </c>
      <c r="G44" s="50">
        <f>'[2]NEW GAA'!V45</f>
        <v>117767</v>
      </c>
      <c r="H44" s="49">
        <f t="shared" si="6"/>
        <v>117767</v>
      </c>
    </row>
    <row r="45" spans="1:8" ht="14.1" customHeight="1" x14ac:dyDescent="0.2">
      <c r="A45" s="85" t="s">
        <v>286</v>
      </c>
      <c r="B45" s="50">
        <f>'[2]NEW GAA'!H46</f>
        <v>0</v>
      </c>
      <c r="C45" s="50">
        <f>'[2]NEW GAA'!L46</f>
        <v>0</v>
      </c>
      <c r="D45" s="50">
        <f>'[2]NEW GAA'!O46</f>
        <v>0</v>
      </c>
      <c r="E45" s="49">
        <f>'[2]NEW GAA'!R46</f>
        <v>0</v>
      </c>
      <c r="F45" s="49">
        <f>'[2]NEW GAA'!S46</f>
        <v>0</v>
      </c>
      <c r="G45" s="50">
        <f>'[2]NEW GAA'!V46</f>
        <v>72035</v>
      </c>
      <c r="H45" s="49">
        <f t="shared" si="6"/>
        <v>72035</v>
      </c>
    </row>
    <row r="46" spans="1:8" ht="14.1" customHeight="1" x14ac:dyDescent="0.2">
      <c r="A46" s="85" t="s">
        <v>287</v>
      </c>
      <c r="B46" s="50">
        <f>'[2]NEW GAA'!H47</f>
        <v>0</v>
      </c>
      <c r="C46" s="50">
        <f>'[2]NEW GAA'!L47</f>
        <v>0</v>
      </c>
      <c r="D46" s="50">
        <f>'[2]NEW GAA'!O47</f>
        <v>0</v>
      </c>
      <c r="E46" s="49">
        <f>'[2]NEW GAA'!R47</f>
        <v>0</v>
      </c>
      <c r="F46" s="49">
        <f>'[2]NEW GAA'!S47</f>
        <v>0</v>
      </c>
      <c r="G46" s="50">
        <f>'[2]NEW GAA'!V47</f>
        <v>10833</v>
      </c>
      <c r="H46" s="49">
        <f t="shared" si="6"/>
        <v>10833</v>
      </c>
    </row>
    <row r="47" spans="1:8" ht="14.1" customHeight="1" x14ac:dyDescent="0.2">
      <c r="A47" s="85" t="s">
        <v>288</v>
      </c>
      <c r="B47" s="50">
        <f>'[2]NEW GAA'!H48</f>
        <v>0</v>
      </c>
      <c r="C47" s="50">
        <f>'[2]NEW GAA'!L48</f>
        <v>0</v>
      </c>
      <c r="D47" s="50">
        <f>'[2]NEW GAA'!O48</f>
        <v>0</v>
      </c>
      <c r="E47" s="49">
        <f>'[2]NEW GAA'!R48</f>
        <v>0</v>
      </c>
      <c r="F47" s="49">
        <f>'[2]NEW GAA'!S48</f>
        <v>0</v>
      </c>
      <c r="G47" s="50">
        <f>'[2]NEW GAA'!V48</f>
        <v>2881</v>
      </c>
      <c r="H47" s="49">
        <f t="shared" si="6"/>
        <v>2881</v>
      </c>
    </row>
    <row r="48" spans="1:8" ht="15" hidden="1" customHeight="1" x14ac:dyDescent="0.2">
      <c r="A48" s="85"/>
      <c r="B48" s="50"/>
      <c r="C48" s="50"/>
      <c r="D48" s="50"/>
      <c r="E48" s="49"/>
      <c r="F48" s="49"/>
      <c r="G48" s="50"/>
      <c r="H48" s="49"/>
    </row>
    <row r="49" spans="1:8" ht="15" customHeight="1" x14ac:dyDescent="0.2">
      <c r="A49" s="85" t="s">
        <v>289</v>
      </c>
      <c r="B49" s="58">
        <f>SUM(B50:B53)+SUM(B56:B69)+SUM(B74:B90)</f>
        <v>0</v>
      </c>
      <c r="C49" s="58">
        <f t="shared" ref="C49:H49" si="7">SUM(C50:C53)+SUM(C56:C69)+SUM(C74:C90)</f>
        <v>0</v>
      </c>
      <c r="D49" s="58">
        <f t="shared" si="7"/>
        <v>0</v>
      </c>
      <c r="E49" s="58">
        <f t="shared" si="7"/>
        <v>71579</v>
      </c>
      <c r="F49" s="58">
        <f t="shared" si="7"/>
        <v>66933</v>
      </c>
      <c r="G49" s="58">
        <f t="shared" si="7"/>
        <v>215496</v>
      </c>
      <c r="H49" s="57">
        <f t="shared" si="7"/>
        <v>354008</v>
      </c>
    </row>
    <row r="50" spans="1:8" ht="15" hidden="1" customHeight="1" x14ac:dyDescent="0.2">
      <c r="A50" s="85" t="s">
        <v>93</v>
      </c>
      <c r="B50" s="50">
        <f>'[2]NEW GAA'!H51</f>
        <v>0</v>
      </c>
      <c r="C50" s="50">
        <f>'[2]NEW GAA'!L51</f>
        <v>0</v>
      </c>
      <c r="D50" s="50">
        <f>'[2]NEW GAA'!O51</f>
        <v>0</v>
      </c>
      <c r="E50" s="49">
        <f>'[2]NEW GAA'!R51</f>
        <v>0</v>
      </c>
      <c r="F50" s="49">
        <f>'[2]NEW GAA'!S51</f>
        <v>0</v>
      </c>
      <c r="G50" s="50">
        <f>'[2]NEW GAA'!V51</f>
        <v>0</v>
      </c>
      <c r="H50" s="49">
        <f>SUM(B50:G50)</f>
        <v>0</v>
      </c>
    </row>
    <row r="51" spans="1:8" ht="15" customHeight="1" x14ac:dyDescent="0.2">
      <c r="A51" s="85" t="s">
        <v>94</v>
      </c>
      <c r="B51" s="50">
        <f>'[2]NEW GAA'!H52</f>
        <v>0</v>
      </c>
      <c r="C51" s="50">
        <f>'[2]NEW GAA'!L52</f>
        <v>0</v>
      </c>
      <c r="D51" s="50">
        <f>'[2]NEW GAA'!O52</f>
        <v>0</v>
      </c>
      <c r="E51" s="49">
        <f>'[2]NEW GAA'!R52</f>
        <v>0</v>
      </c>
      <c r="F51" s="49">
        <f>'[2]NEW GAA'!S52</f>
        <v>0</v>
      </c>
      <c r="G51" s="50">
        <f>'[2]NEW GAA'!V52</f>
        <v>1205</v>
      </c>
      <c r="H51" s="49">
        <f>SUM(B51:G51)</f>
        <v>1205</v>
      </c>
    </row>
    <row r="52" spans="1:8" ht="15" customHeight="1" x14ac:dyDescent="0.2">
      <c r="A52" s="85" t="s">
        <v>95</v>
      </c>
      <c r="B52" s="50">
        <f>'[2]NEW GAA'!H53</f>
        <v>0</v>
      </c>
      <c r="C52" s="50">
        <f>'[2]NEW GAA'!L53</f>
        <v>0</v>
      </c>
      <c r="D52" s="50">
        <f>'[2]NEW GAA'!O53</f>
        <v>0</v>
      </c>
      <c r="E52" s="49">
        <f>'[2]NEW GAA'!R53</f>
        <v>0</v>
      </c>
      <c r="F52" s="49">
        <f>'[2]NEW GAA'!S53</f>
        <v>0</v>
      </c>
      <c r="G52" s="50">
        <f>'[2]NEW GAA'!V53</f>
        <v>1282</v>
      </c>
      <c r="H52" s="49">
        <f>SUM(B52:G52)</f>
        <v>1282</v>
      </c>
    </row>
    <row r="53" spans="1:8" ht="15" customHeight="1" x14ac:dyDescent="0.2">
      <c r="A53" s="85" t="s">
        <v>96</v>
      </c>
      <c r="B53" s="50">
        <f t="shared" ref="B53:H53" si="8">+B54+B55</f>
        <v>0</v>
      </c>
      <c r="C53" s="50">
        <f t="shared" si="8"/>
        <v>0</v>
      </c>
      <c r="D53" s="50">
        <f t="shared" si="8"/>
        <v>0</v>
      </c>
      <c r="E53" s="49">
        <f t="shared" si="8"/>
        <v>0</v>
      </c>
      <c r="F53" s="50">
        <f t="shared" si="8"/>
        <v>2191</v>
      </c>
      <c r="G53" s="50">
        <f t="shared" si="8"/>
        <v>11717</v>
      </c>
      <c r="H53" s="49">
        <f t="shared" si="8"/>
        <v>13908</v>
      </c>
    </row>
    <row r="54" spans="1:8" ht="15" hidden="1" customHeight="1" x14ac:dyDescent="0.2">
      <c r="A54" s="85" t="s">
        <v>97</v>
      </c>
      <c r="B54" s="50">
        <f>'[2]NEW GAA'!H55</f>
        <v>0</v>
      </c>
      <c r="C54" s="50">
        <f>'[2]NEW GAA'!L55</f>
        <v>0</v>
      </c>
      <c r="D54" s="50">
        <f>'[2]NEW GAA'!O55</f>
        <v>0</v>
      </c>
      <c r="E54" s="49">
        <f>'[2]NEW GAA'!R55</f>
        <v>0</v>
      </c>
      <c r="F54" s="49">
        <f>'[2]NEW GAA'!S55</f>
        <v>0</v>
      </c>
      <c r="G54" s="50">
        <f>'[2]NEW GAA'!V55</f>
        <v>2753</v>
      </c>
      <c r="H54" s="49">
        <f>SUM(B54:G54)</f>
        <v>2753</v>
      </c>
    </row>
    <row r="55" spans="1:8" ht="15" hidden="1" customHeight="1" x14ac:dyDescent="0.2">
      <c r="A55" s="85" t="s">
        <v>98</v>
      </c>
      <c r="B55" s="50">
        <f>'[2]NEW GAA'!H56</f>
        <v>0</v>
      </c>
      <c r="C55" s="50">
        <f>'[2]NEW GAA'!L56</f>
        <v>0</v>
      </c>
      <c r="D55" s="50">
        <f>'[2]NEW GAA'!O56</f>
        <v>0</v>
      </c>
      <c r="E55" s="49">
        <f>'[2]NEW GAA'!R56</f>
        <v>0</v>
      </c>
      <c r="F55" s="49">
        <f>'[2]NEW GAA'!S56</f>
        <v>2191</v>
      </c>
      <c r="G55" s="50">
        <f>'[2]NEW GAA'!V56</f>
        <v>8964</v>
      </c>
      <c r="H55" s="49">
        <f>SUM(B55:G55)</f>
        <v>11155</v>
      </c>
    </row>
    <row r="56" spans="1:8" ht="15" hidden="1" customHeight="1" x14ac:dyDescent="0.2">
      <c r="A56" s="85" t="s">
        <v>99</v>
      </c>
      <c r="B56" s="50">
        <f>'[2]NEW GAA'!H57</f>
        <v>0</v>
      </c>
      <c r="C56" s="50">
        <f>'[2]NEW GAA'!L57</f>
        <v>0</v>
      </c>
      <c r="D56" s="50">
        <f>'[2]NEW GAA'!O57</f>
        <v>0</v>
      </c>
      <c r="E56" s="49">
        <f>'[2]NEW GAA'!R57</f>
        <v>0</v>
      </c>
      <c r="F56" s="49">
        <f>'[2]NEW GAA'!S57</f>
        <v>0</v>
      </c>
      <c r="G56" s="50">
        <f>'[2]NEW GAA'!V57</f>
        <v>0</v>
      </c>
      <c r="H56" s="49">
        <f t="shared" ref="H56:H68" si="9">SUM(B56:G56)</f>
        <v>0</v>
      </c>
    </row>
    <row r="57" spans="1:8" ht="14.1" customHeight="1" x14ac:dyDescent="0.2">
      <c r="A57" s="85" t="s">
        <v>100</v>
      </c>
      <c r="B57" s="50"/>
      <c r="C57" s="50"/>
      <c r="D57" s="50"/>
      <c r="E57" s="49"/>
      <c r="F57" s="49">
        <f>'[2]NEW GAA'!S58</f>
        <v>0</v>
      </c>
      <c r="G57" s="50">
        <f>'[2]NEW GAA'!V58</f>
        <v>2098</v>
      </c>
      <c r="H57" s="49">
        <f t="shared" si="9"/>
        <v>2098</v>
      </c>
    </row>
    <row r="58" spans="1:8" ht="14.1" customHeight="1" x14ac:dyDescent="0.2">
      <c r="A58" s="85" t="s">
        <v>101</v>
      </c>
      <c r="B58" s="50">
        <f>'[2]NEW GAA'!H59</f>
        <v>0</v>
      </c>
      <c r="C58" s="50">
        <f>'[2]NEW GAA'!L59</f>
        <v>0</v>
      </c>
      <c r="D58" s="50">
        <f>'[2]NEW GAA'!O59</f>
        <v>0</v>
      </c>
      <c r="E58" s="49">
        <f>'[2]NEW GAA'!R59</f>
        <v>0</v>
      </c>
      <c r="F58" s="49">
        <f>'[2]NEW GAA'!S59</f>
        <v>1436</v>
      </c>
      <c r="G58" s="50">
        <f>'[2]NEW GAA'!V59</f>
        <v>1182</v>
      </c>
      <c r="H58" s="49">
        <f t="shared" si="9"/>
        <v>2618</v>
      </c>
    </row>
    <row r="59" spans="1:8" ht="14.1" customHeight="1" x14ac:dyDescent="0.2">
      <c r="A59" s="85" t="s">
        <v>102</v>
      </c>
      <c r="B59" s="50">
        <f>'[2]NEW GAA'!H60</f>
        <v>0</v>
      </c>
      <c r="C59" s="50">
        <f>'[2]NEW GAA'!L60</f>
        <v>0</v>
      </c>
      <c r="D59" s="50">
        <f>'[2]NEW GAA'!O60</f>
        <v>0</v>
      </c>
      <c r="E59" s="49">
        <f>'[2]NEW GAA'!R60</f>
        <v>0</v>
      </c>
      <c r="F59" s="49">
        <f>'[2]NEW GAA'!S60</f>
        <v>0</v>
      </c>
      <c r="G59" s="50">
        <f>'[2]NEW GAA'!V60</f>
        <v>25989</v>
      </c>
      <c r="H59" s="49">
        <f t="shared" si="9"/>
        <v>25989</v>
      </c>
    </row>
    <row r="60" spans="1:8" ht="14.1" customHeight="1" x14ac:dyDescent="0.2">
      <c r="A60" s="85" t="s">
        <v>103</v>
      </c>
      <c r="B60" s="50">
        <f>'[2]NEW GAA'!H61</f>
        <v>0</v>
      </c>
      <c r="C60" s="50">
        <f>'[2]NEW GAA'!L61</f>
        <v>0</v>
      </c>
      <c r="D60" s="50">
        <f>'[2]NEW GAA'!O61</f>
        <v>0</v>
      </c>
      <c r="E60" s="49">
        <f>'[2]NEW GAA'!R61</f>
        <v>0</v>
      </c>
      <c r="F60" s="49">
        <f>'[2]NEW GAA'!S61</f>
        <v>0</v>
      </c>
      <c r="G60" s="50">
        <f>'[2]NEW GAA'!V61</f>
        <v>776</v>
      </c>
      <c r="H60" s="49">
        <f>SUM(B60:G60)</f>
        <v>776</v>
      </c>
    </row>
    <row r="61" spans="1:8" ht="14.1" customHeight="1" x14ac:dyDescent="0.2">
      <c r="A61" s="85" t="s">
        <v>104</v>
      </c>
      <c r="B61" s="50">
        <f>'[2]NEW GAA'!H62</f>
        <v>0</v>
      </c>
      <c r="C61" s="50">
        <f>'[2]NEW GAA'!L62</f>
        <v>0</v>
      </c>
      <c r="D61" s="50">
        <f>'[2]NEW GAA'!O62</f>
        <v>0</v>
      </c>
      <c r="E61" s="49">
        <f>'[2]NEW GAA'!R62</f>
        <v>0</v>
      </c>
      <c r="F61" s="49">
        <f>'[2]NEW GAA'!S62</f>
        <v>0</v>
      </c>
      <c r="G61" s="50">
        <f>'[2]NEW GAA'!V62</f>
        <v>2278</v>
      </c>
      <c r="H61" s="49">
        <f t="shared" si="9"/>
        <v>2278</v>
      </c>
    </row>
    <row r="62" spans="1:8" ht="14.1" customHeight="1" x14ac:dyDescent="0.2">
      <c r="A62" s="85" t="s">
        <v>105</v>
      </c>
      <c r="B62" s="50">
        <f>'[2]NEW GAA'!H63</f>
        <v>0</v>
      </c>
      <c r="C62" s="50">
        <f>'[2]NEW GAA'!L63</f>
        <v>0</v>
      </c>
      <c r="D62" s="50">
        <f>'[2]NEW GAA'!O63</f>
        <v>0</v>
      </c>
      <c r="E62" s="49">
        <f>'[2]NEW GAA'!R63</f>
        <v>0</v>
      </c>
      <c r="F62" s="49">
        <f>'[2]NEW GAA'!S63</f>
        <v>0</v>
      </c>
      <c r="G62" s="50">
        <f>'[2]NEW GAA'!V63</f>
        <v>6199</v>
      </c>
      <c r="H62" s="49">
        <f t="shared" si="9"/>
        <v>6199</v>
      </c>
    </row>
    <row r="63" spans="1:8" ht="14.1" customHeight="1" x14ac:dyDescent="0.2">
      <c r="A63" s="85" t="s">
        <v>106</v>
      </c>
      <c r="B63" s="50">
        <f>'[2]NEW GAA'!H64</f>
        <v>0</v>
      </c>
      <c r="C63" s="50">
        <f>'[2]NEW GAA'!L64</f>
        <v>0</v>
      </c>
      <c r="D63" s="50">
        <f>'[2]NEW GAA'!O64</f>
        <v>0</v>
      </c>
      <c r="E63" s="49">
        <f>'[2]NEW GAA'!R64</f>
        <v>0</v>
      </c>
      <c r="F63" s="49">
        <f>'[2]NEW GAA'!S64</f>
        <v>0</v>
      </c>
      <c r="G63" s="50">
        <f>'[2]NEW GAA'!V64</f>
        <v>1957</v>
      </c>
      <c r="H63" s="49">
        <f t="shared" si="9"/>
        <v>1957</v>
      </c>
    </row>
    <row r="64" spans="1:8" ht="14.1" customHeight="1" x14ac:dyDescent="0.2">
      <c r="A64" s="85" t="s">
        <v>107</v>
      </c>
      <c r="B64" s="50">
        <f>'[2]NEW GAA'!H65</f>
        <v>0</v>
      </c>
      <c r="C64" s="50">
        <f>'[2]NEW GAA'!L65</f>
        <v>0</v>
      </c>
      <c r="D64" s="50">
        <f>'[2]NEW GAA'!O65</f>
        <v>0</v>
      </c>
      <c r="E64" s="49">
        <f>'[2]NEW GAA'!R65</f>
        <v>0</v>
      </c>
      <c r="F64" s="49">
        <f>'[2]NEW GAA'!S65</f>
        <v>0</v>
      </c>
      <c r="G64" s="50">
        <f>'[2]NEW GAA'!V65</f>
        <v>6311</v>
      </c>
      <c r="H64" s="49">
        <f t="shared" si="9"/>
        <v>6311</v>
      </c>
    </row>
    <row r="65" spans="1:8" ht="15" hidden="1" customHeight="1" x14ac:dyDescent="0.2">
      <c r="A65" s="85" t="s">
        <v>108</v>
      </c>
      <c r="B65" s="50">
        <f>'[2]NEW GAA'!H66</f>
        <v>0</v>
      </c>
      <c r="C65" s="50">
        <f>'[2]NEW GAA'!L66</f>
        <v>0</v>
      </c>
      <c r="D65" s="50">
        <f>'[2]NEW GAA'!O66</f>
        <v>0</v>
      </c>
      <c r="E65" s="49">
        <f>'[2]NEW GAA'!R66</f>
        <v>0</v>
      </c>
      <c r="F65" s="49">
        <f>'[2]NEW GAA'!S66</f>
        <v>0</v>
      </c>
      <c r="G65" s="50">
        <f>'[2]NEW GAA'!V66</f>
        <v>0</v>
      </c>
      <c r="H65" s="49">
        <f t="shared" si="9"/>
        <v>0</v>
      </c>
    </row>
    <row r="66" spans="1:8" ht="15" hidden="1" customHeight="1" x14ac:dyDescent="0.2">
      <c r="A66" s="85" t="s">
        <v>109</v>
      </c>
      <c r="B66" s="50">
        <f>'[2]NEW GAA'!H67</f>
        <v>0</v>
      </c>
      <c r="C66" s="50">
        <f>'[2]NEW GAA'!L67</f>
        <v>0</v>
      </c>
      <c r="D66" s="50">
        <f>'[2]NEW GAA'!O67</f>
        <v>0</v>
      </c>
      <c r="E66" s="49">
        <f>'[2]NEW GAA'!R67</f>
        <v>0</v>
      </c>
      <c r="F66" s="49">
        <f>'[2]NEW GAA'!S67</f>
        <v>0</v>
      </c>
      <c r="G66" s="50">
        <f>'[2]NEW GAA'!V67</f>
        <v>0</v>
      </c>
      <c r="H66" s="49">
        <f t="shared" si="9"/>
        <v>0</v>
      </c>
    </row>
    <row r="67" spans="1:8" ht="14.1" customHeight="1" x14ac:dyDescent="0.2">
      <c r="A67" s="85" t="s">
        <v>110</v>
      </c>
      <c r="B67" s="50">
        <f>'[2]NEW GAA'!H68</f>
        <v>0</v>
      </c>
      <c r="C67" s="50">
        <f>'[2]NEW GAA'!L68</f>
        <v>0</v>
      </c>
      <c r="D67" s="50">
        <f>'[2]NEW GAA'!O68</f>
        <v>0</v>
      </c>
      <c r="E67" s="49">
        <f>'[2]NEW GAA'!R68</f>
        <v>0</v>
      </c>
      <c r="F67" s="49">
        <f>'[2]NEW GAA'!S68</f>
        <v>0</v>
      </c>
      <c r="G67" s="50">
        <f>'[2]NEW GAA'!V68</f>
        <v>940</v>
      </c>
      <c r="H67" s="49">
        <f t="shared" si="9"/>
        <v>940</v>
      </c>
    </row>
    <row r="68" spans="1:8" ht="14.1" customHeight="1" x14ac:dyDescent="0.2">
      <c r="A68" s="85" t="s">
        <v>111</v>
      </c>
      <c r="B68" s="50">
        <f>'[2]NEW GAA'!H69</f>
        <v>0</v>
      </c>
      <c r="C68" s="50">
        <f>'[2]NEW GAA'!L69</f>
        <v>0</v>
      </c>
      <c r="D68" s="50">
        <f>'[2]NEW GAA'!O69</f>
        <v>0</v>
      </c>
      <c r="E68" s="49">
        <f>'[2]NEW GAA'!R69</f>
        <v>52626</v>
      </c>
      <c r="F68" s="49">
        <f>'[2]NEW GAA'!S69</f>
        <v>0</v>
      </c>
      <c r="G68" s="50">
        <f>'[2]NEW GAA'!V69</f>
        <v>0</v>
      </c>
      <c r="H68" s="49">
        <f t="shared" si="9"/>
        <v>52626</v>
      </c>
    </row>
    <row r="69" spans="1:8" ht="14.1" customHeight="1" x14ac:dyDescent="0.2">
      <c r="A69" s="164" t="s">
        <v>112</v>
      </c>
      <c r="B69" s="58">
        <f t="shared" ref="B69:H69" si="10">SUM(B70:B73)</f>
        <v>0</v>
      </c>
      <c r="C69" s="58">
        <f t="shared" si="10"/>
        <v>0</v>
      </c>
      <c r="D69" s="58">
        <f t="shared" si="10"/>
        <v>0</v>
      </c>
      <c r="E69" s="57">
        <f t="shared" si="10"/>
        <v>0</v>
      </c>
      <c r="F69" s="58">
        <f t="shared" si="10"/>
        <v>4116</v>
      </c>
      <c r="G69" s="58">
        <f t="shared" si="10"/>
        <v>3003</v>
      </c>
      <c r="H69" s="57">
        <f t="shared" si="10"/>
        <v>7119</v>
      </c>
    </row>
    <row r="70" spans="1:8" ht="14.1" customHeight="1" x14ac:dyDescent="0.2">
      <c r="A70" s="164" t="s">
        <v>113</v>
      </c>
      <c r="B70" s="50">
        <f>'[2]NEW GAA'!H71</f>
        <v>0</v>
      </c>
      <c r="C70" s="50">
        <f>'[2]NEW GAA'!L71</f>
        <v>0</v>
      </c>
      <c r="D70" s="50">
        <f>'[2]NEW GAA'!O71</f>
        <v>0</v>
      </c>
      <c r="E70" s="49">
        <f>'[2]NEW GAA'!R71</f>
        <v>0</v>
      </c>
      <c r="F70" s="49">
        <f>'[2]NEW GAA'!S71</f>
        <v>870</v>
      </c>
      <c r="G70" s="50">
        <f>'[2]NEW GAA'!V71</f>
        <v>0</v>
      </c>
      <c r="H70" s="49">
        <f t="shared" ref="H70:H89" si="11">SUM(B70:G70)</f>
        <v>870</v>
      </c>
    </row>
    <row r="71" spans="1:8" ht="14.1" customHeight="1" x14ac:dyDescent="0.2">
      <c r="A71" s="164" t="s">
        <v>114</v>
      </c>
      <c r="B71" s="50">
        <f>'[2]NEW GAA'!H72</f>
        <v>0</v>
      </c>
      <c r="C71" s="50">
        <f>'[2]NEW GAA'!L72</f>
        <v>0</v>
      </c>
      <c r="D71" s="50">
        <f>'[2]NEW GAA'!O72</f>
        <v>0</v>
      </c>
      <c r="E71" s="49">
        <f>'[2]NEW GAA'!R72</f>
        <v>0</v>
      </c>
      <c r="F71" s="49">
        <f>'[2]NEW GAA'!S72</f>
        <v>1756</v>
      </c>
      <c r="G71" s="50">
        <f>'[2]NEW GAA'!V72</f>
        <v>116</v>
      </c>
      <c r="H71" s="49">
        <f t="shared" si="11"/>
        <v>1872</v>
      </c>
    </row>
    <row r="72" spans="1:8" ht="14.1" customHeight="1" x14ac:dyDescent="0.2">
      <c r="A72" s="164" t="s">
        <v>115</v>
      </c>
      <c r="B72" s="50">
        <f>'[2]NEW GAA'!H73</f>
        <v>0</v>
      </c>
      <c r="C72" s="50">
        <f>'[2]NEW GAA'!L73</f>
        <v>0</v>
      </c>
      <c r="D72" s="50">
        <f>'[2]NEW GAA'!O73</f>
        <v>0</v>
      </c>
      <c r="E72" s="49">
        <f>'[2]NEW GAA'!R73</f>
        <v>0</v>
      </c>
      <c r="F72" s="49">
        <f>'[2]NEW GAA'!S73</f>
        <v>0</v>
      </c>
      <c r="G72" s="50">
        <f>'[2]NEW GAA'!V73</f>
        <v>2208</v>
      </c>
      <c r="H72" s="49">
        <f t="shared" si="11"/>
        <v>2208</v>
      </c>
    </row>
    <row r="73" spans="1:8" ht="14.1" customHeight="1" x14ac:dyDescent="0.2">
      <c r="A73" s="164" t="s">
        <v>116</v>
      </c>
      <c r="B73" s="50">
        <f>'[2]NEW GAA'!H74</f>
        <v>0</v>
      </c>
      <c r="C73" s="50">
        <f>'[2]NEW GAA'!L74</f>
        <v>0</v>
      </c>
      <c r="D73" s="50">
        <f>'[2]NEW GAA'!O74</f>
        <v>0</v>
      </c>
      <c r="E73" s="49">
        <f>'[2]NEW GAA'!R74</f>
        <v>0</v>
      </c>
      <c r="F73" s="49">
        <f>'[2]NEW GAA'!S74</f>
        <v>1490</v>
      </c>
      <c r="G73" s="50">
        <f>'[2]NEW GAA'!V74</f>
        <v>679</v>
      </c>
      <c r="H73" s="49">
        <f t="shared" si="11"/>
        <v>2169</v>
      </c>
    </row>
    <row r="74" spans="1:8" ht="14.1" customHeight="1" x14ac:dyDescent="0.2">
      <c r="A74" s="164" t="s">
        <v>117</v>
      </c>
      <c r="B74" s="50">
        <f>'[2]NEW GAA'!H75</f>
        <v>0</v>
      </c>
      <c r="C74" s="50">
        <f>'[2]NEW GAA'!L75</f>
        <v>0</v>
      </c>
      <c r="D74" s="50">
        <f>'[2]NEW GAA'!O75</f>
        <v>0</v>
      </c>
      <c r="E74" s="49">
        <f>'[2]NEW GAA'!R75</f>
        <v>0</v>
      </c>
      <c r="F74" s="49">
        <f>'[2]NEW GAA'!S75</f>
        <v>0</v>
      </c>
      <c r="G74" s="50">
        <f>'[2]NEW GAA'!V75</f>
        <v>24950</v>
      </c>
      <c r="H74" s="49">
        <f t="shared" si="11"/>
        <v>24950</v>
      </c>
    </row>
    <row r="75" spans="1:8" ht="14.1" customHeight="1" x14ac:dyDescent="0.2">
      <c r="A75" s="164" t="s">
        <v>118</v>
      </c>
      <c r="B75" s="50">
        <f>'[2]NEW GAA'!H76</f>
        <v>0</v>
      </c>
      <c r="C75" s="50">
        <f>'[2]NEW GAA'!L76</f>
        <v>0</v>
      </c>
      <c r="D75" s="50">
        <f>'[2]NEW GAA'!O76</f>
        <v>0</v>
      </c>
      <c r="E75" s="49">
        <f>'[2]NEW GAA'!R76</f>
        <v>0</v>
      </c>
      <c r="F75" s="49">
        <f>'[2]NEW GAA'!S76</f>
        <v>0</v>
      </c>
      <c r="G75" s="50">
        <f>'[2]NEW GAA'!V76</f>
        <v>34882</v>
      </c>
      <c r="H75" s="49">
        <f t="shared" si="11"/>
        <v>34882</v>
      </c>
    </row>
    <row r="76" spans="1:8" ht="14.1" customHeight="1" x14ac:dyDescent="0.2">
      <c r="A76" s="164" t="s">
        <v>119</v>
      </c>
      <c r="B76" s="50">
        <f>'[2]NEW GAA'!H77</f>
        <v>0</v>
      </c>
      <c r="C76" s="50">
        <f>'[2]NEW GAA'!L77</f>
        <v>0</v>
      </c>
      <c r="D76" s="50">
        <f>'[2]NEW GAA'!O77</f>
        <v>0</v>
      </c>
      <c r="E76" s="49">
        <f>'[2]NEW GAA'!R77</f>
        <v>0</v>
      </c>
      <c r="F76" s="49">
        <f>'[2]NEW GAA'!S77</f>
        <v>0</v>
      </c>
      <c r="G76" s="50">
        <f>'[2]NEW GAA'!V77</f>
        <v>4895</v>
      </c>
      <c r="H76" s="49">
        <f t="shared" si="11"/>
        <v>4895</v>
      </c>
    </row>
    <row r="77" spans="1:8" ht="14.1" hidden="1" customHeight="1" x14ac:dyDescent="0.2">
      <c r="A77" s="164" t="s">
        <v>120</v>
      </c>
      <c r="B77" s="50">
        <f>'[2]NEW GAA'!H78</f>
        <v>0</v>
      </c>
      <c r="C77" s="50">
        <f>'[2]NEW GAA'!L78</f>
        <v>0</v>
      </c>
      <c r="D77" s="50">
        <f>'[2]NEW GAA'!O78</f>
        <v>0</v>
      </c>
      <c r="E77" s="49">
        <f>'[2]NEW GAA'!R78</f>
        <v>0</v>
      </c>
      <c r="F77" s="49">
        <f>'[2]NEW GAA'!S78</f>
        <v>0</v>
      </c>
      <c r="G77" s="50">
        <f>'[2]NEW GAA'!V78</f>
        <v>0</v>
      </c>
      <c r="H77" s="49">
        <f t="shared" si="11"/>
        <v>0</v>
      </c>
    </row>
    <row r="78" spans="1:8" ht="14.1" customHeight="1" x14ac:dyDescent="0.2">
      <c r="A78" s="164" t="s">
        <v>121</v>
      </c>
      <c r="B78" s="50">
        <f>'[2]NEW GAA'!H79</f>
        <v>0</v>
      </c>
      <c r="C78" s="50">
        <f>'[2]NEW GAA'!L79</f>
        <v>0</v>
      </c>
      <c r="D78" s="50">
        <f>'[2]NEW GAA'!O79</f>
        <v>0</v>
      </c>
      <c r="E78" s="49">
        <f>'[2]NEW GAA'!R79</f>
        <v>0</v>
      </c>
      <c r="F78" s="49">
        <f>'[2]NEW GAA'!S79</f>
        <v>1472</v>
      </c>
      <c r="G78" s="50">
        <f>'[2]NEW GAA'!V79</f>
        <v>816</v>
      </c>
      <c r="H78" s="49">
        <f t="shared" si="11"/>
        <v>2288</v>
      </c>
    </row>
    <row r="79" spans="1:8" ht="14.1" customHeight="1" x14ac:dyDescent="0.2">
      <c r="A79" s="164" t="s">
        <v>122</v>
      </c>
      <c r="B79" s="50">
        <f>'[2]NEW GAA'!H80</f>
        <v>0</v>
      </c>
      <c r="C79" s="50">
        <f>'[2]NEW GAA'!L80</f>
        <v>0</v>
      </c>
      <c r="D79" s="50">
        <f>'[2]NEW GAA'!O80</f>
        <v>0</v>
      </c>
      <c r="E79" s="49">
        <f>'[2]NEW GAA'!R80</f>
        <v>0</v>
      </c>
      <c r="F79" s="49">
        <f>'[2]NEW GAA'!S80</f>
        <v>0</v>
      </c>
      <c r="G79" s="50">
        <f>'[2]NEW GAA'!V80</f>
        <v>1375</v>
      </c>
      <c r="H79" s="49">
        <f t="shared" si="11"/>
        <v>1375</v>
      </c>
    </row>
    <row r="80" spans="1:8" ht="14.1" customHeight="1" x14ac:dyDescent="0.2">
      <c r="A80" s="164" t="s">
        <v>290</v>
      </c>
      <c r="B80" s="50">
        <f>'[2]NEW GAA'!H81</f>
        <v>0</v>
      </c>
      <c r="C80" s="50">
        <f>'[2]NEW GAA'!L81</f>
        <v>0</v>
      </c>
      <c r="D80" s="50">
        <f>'[2]NEW GAA'!O81</f>
        <v>0</v>
      </c>
      <c r="E80" s="49">
        <f>'[2]NEW GAA'!R81</f>
        <v>0</v>
      </c>
      <c r="F80" s="49">
        <f>'[2]NEW GAA'!S81</f>
        <v>3881</v>
      </c>
      <c r="G80" s="50">
        <f>'[2]NEW GAA'!V81</f>
        <v>355</v>
      </c>
      <c r="H80" s="49">
        <f t="shared" si="11"/>
        <v>4236</v>
      </c>
    </row>
    <row r="81" spans="1:8" ht="14.1" customHeight="1" x14ac:dyDescent="0.2">
      <c r="A81" s="164" t="s">
        <v>125</v>
      </c>
      <c r="B81" s="50">
        <f>'[2]NEW GAA'!H82</f>
        <v>0</v>
      </c>
      <c r="C81" s="50">
        <f>'[2]NEW GAA'!L82</f>
        <v>0</v>
      </c>
      <c r="D81" s="50">
        <f>'[2]NEW GAA'!O82</f>
        <v>0</v>
      </c>
      <c r="E81" s="49">
        <f>'[2]NEW GAA'!R82</f>
        <v>0</v>
      </c>
      <c r="F81" s="49">
        <f>'[2]NEW GAA'!S82</f>
        <v>355</v>
      </c>
      <c r="G81" s="50">
        <f>'[2]NEW GAA'!V82</f>
        <v>498</v>
      </c>
      <c r="H81" s="49">
        <f t="shared" si="11"/>
        <v>853</v>
      </c>
    </row>
    <row r="82" spans="1:8" ht="15" hidden="1" customHeight="1" x14ac:dyDescent="0.2">
      <c r="A82" s="164" t="s">
        <v>127</v>
      </c>
      <c r="B82" s="50">
        <f>'[2]NEW GAA'!H83</f>
        <v>0</v>
      </c>
      <c r="C82" s="50">
        <f>'[2]NEW GAA'!L83</f>
        <v>0</v>
      </c>
      <c r="D82" s="50">
        <f>'[2]NEW GAA'!O83</f>
        <v>0</v>
      </c>
      <c r="E82" s="49">
        <f>'[2]NEW GAA'!R83</f>
        <v>0</v>
      </c>
      <c r="F82" s="49">
        <f>'[2]NEW GAA'!S83</f>
        <v>0</v>
      </c>
      <c r="G82" s="50">
        <f>'[2]NEW GAA'!V83</f>
        <v>0</v>
      </c>
      <c r="H82" s="49">
        <f t="shared" si="11"/>
        <v>0</v>
      </c>
    </row>
    <row r="83" spans="1:8" ht="14.1" customHeight="1" x14ac:dyDescent="0.2">
      <c r="A83" s="164" t="s">
        <v>129</v>
      </c>
      <c r="B83" s="50">
        <f>'[2]NEW GAA'!H84</f>
        <v>0</v>
      </c>
      <c r="C83" s="50">
        <f>'[2]NEW GAA'!L84</f>
        <v>0</v>
      </c>
      <c r="D83" s="50">
        <f>'[2]NEW GAA'!O84</f>
        <v>0</v>
      </c>
      <c r="E83" s="49">
        <f>'[2]NEW GAA'!R84</f>
        <v>0</v>
      </c>
      <c r="F83" s="49">
        <f>'[2]NEW GAA'!S84</f>
        <v>0</v>
      </c>
      <c r="G83" s="50">
        <f>'[2]NEW GAA'!V84</f>
        <v>4317</v>
      </c>
      <c r="H83" s="49">
        <f t="shared" si="11"/>
        <v>4317</v>
      </c>
    </row>
    <row r="84" spans="1:8" ht="14.1" customHeight="1" x14ac:dyDescent="0.2">
      <c r="A84" s="164" t="s">
        <v>131</v>
      </c>
      <c r="B84" s="50">
        <f>'[2]NEW GAA'!H85</f>
        <v>0</v>
      </c>
      <c r="C84" s="50">
        <f>'[2]NEW GAA'!L85</f>
        <v>0</v>
      </c>
      <c r="D84" s="50">
        <f>'[2]NEW GAA'!O85</f>
        <v>0</v>
      </c>
      <c r="E84" s="49">
        <f>'[2]NEW GAA'!R85</f>
        <v>0</v>
      </c>
      <c r="F84" s="49">
        <f>'[2]NEW GAA'!S85</f>
        <v>4350</v>
      </c>
      <c r="G84" s="50">
        <f>'[2]NEW GAA'!V85</f>
        <v>23587</v>
      </c>
      <c r="H84" s="49">
        <f t="shared" si="11"/>
        <v>27937</v>
      </c>
    </row>
    <row r="85" spans="1:8" ht="14.1" customHeight="1" x14ac:dyDescent="0.2">
      <c r="A85" s="164" t="s">
        <v>133</v>
      </c>
      <c r="B85" s="50">
        <f>'[2]NEW GAA'!H86</f>
        <v>0</v>
      </c>
      <c r="C85" s="50">
        <f>'[2]NEW GAA'!L86</f>
        <v>0</v>
      </c>
      <c r="D85" s="50">
        <f>'[2]NEW GAA'!O86</f>
        <v>0</v>
      </c>
      <c r="E85" s="49">
        <f>'[2]NEW GAA'!R86</f>
        <v>0</v>
      </c>
      <c r="F85" s="49">
        <f>'[2]NEW GAA'!S86</f>
        <v>0</v>
      </c>
      <c r="G85" s="50">
        <f>'[2]NEW GAA'!V86</f>
        <v>785</v>
      </c>
      <c r="H85" s="49">
        <f t="shared" si="11"/>
        <v>785</v>
      </c>
    </row>
    <row r="86" spans="1:8" ht="14.1" customHeight="1" x14ac:dyDescent="0.2">
      <c r="A86" s="164" t="s">
        <v>135</v>
      </c>
      <c r="B86" s="50">
        <f>'[2]NEW GAA'!H87</f>
        <v>0</v>
      </c>
      <c r="C86" s="50">
        <f>'[2]NEW GAA'!L87</f>
        <v>0</v>
      </c>
      <c r="D86" s="50">
        <f>'[2]NEW GAA'!O87</f>
        <v>0</v>
      </c>
      <c r="E86" s="49">
        <f>'[2]NEW GAA'!R87</f>
        <v>0</v>
      </c>
      <c r="F86" s="49">
        <f>'[2]NEW GAA'!S87</f>
        <v>3529</v>
      </c>
      <c r="G86" s="50">
        <f>'[2]NEW GAA'!V87</f>
        <v>776</v>
      </c>
      <c r="H86" s="49">
        <f t="shared" si="11"/>
        <v>4305</v>
      </c>
    </row>
    <row r="87" spans="1:8" ht="14.1" customHeight="1" x14ac:dyDescent="0.2">
      <c r="A87" s="164" t="s">
        <v>137</v>
      </c>
      <c r="B87" s="50">
        <f>'[2]NEW GAA'!H88</f>
        <v>0</v>
      </c>
      <c r="C87" s="50">
        <f>'[2]NEW GAA'!L88</f>
        <v>0</v>
      </c>
      <c r="D87" s="50">
        <f>'[2]NEW GAA'!O88</f>
        <v>0</v>
      </c>
      <c r="E87" s="49">
        <f>'[2]NEW GAA'!R88</f>
        <v>0</v>
      </c>
      <c r="F87" s="49">
        <f>'[2]NEW GAA'!S88</f>
        <v>0</v>
      </c>
      <c r="G87" s="50">
        <f>'[2]NEW GAA'!V88</f>
        <v>3387</v>
      </c>
      <c r="H87" s="49">
        <f t="shared" si="11"/>
        <v>3387</v>
      </c>
    </row>
    <row r="88" spans="1:8" ht="14.1" customHeight="1" x14ac:dyDescent="0.2">
      <c r="A88" s="164" t="s">
        <v>139</v>
      </c>
      <c r="B88" s="50">
        <f>'[2]NEW GAA'!H89</f>
        <v>0</v>
      </c>
      <c r="C88" s="50">
        <f>'[2]NEW GAA'!L89</f>
        <v>0</v>
      </c>
      <c r="D88" s="50">
        <f>'[2]NEW GAA'!O89</f>
        <v>0</v>
      </c>
      <c r="E88" s="49">
        <f>'[2]NEW GAA'!R89</f>
        <v>18953</v>
      </c>
      <c r="F88" s="49">
        <f>'[2]NEW GAA'!S89</f>
        <v>0</v>
      </c>
      <c r="G88" s="50">
        <f>'[2]NEW GAA'!V89</f>
        <v>647</v>
      </c>
      <c r="H88" s="49">
        <f t="shared" si="11"/>
        <v>19600</v>
      </c>
    </row>
    <row r="89" spans="1:8" ht="14.1" customHeight="1" x14ac:dyDescent="0.2">
      <c r="A89" s="164" t="s">
        <v>141</v>
      </c>
      <c r="B89" s="50">
        <f>'[2]NEW GAA'!H90</f>
        <v>0</v>
      </c>
      <c r="C89" s="50">
        <f>'[2]NEW GAA'!L90</f>
        <v>0</v>
      </c>
      <c r="D89" s="50">
        <f>'[2]NEW GAA'!O90</f>
        <v>0</v>
      </c>
      <c r="E89" s="49">
        <f>'[2]NEW GAA'!R90</f>
        <v>0</v>
      </c>
      <c r="F89" s="49">
        <f>'[2]NEW GAA'!S90</f>
        <v>0</v>
      </c>
      <c r="G89" s="50">
        <f>'[2]NEW GAA'!V90</f>
        <v>1018</v>
      </c>
      <c r="H89" s="49">
        <f t="shared" si="11"/>
        <v>1018</v>
      </c>
    </row>
    <row r="90" spans="1:8" ht="14.1" customHeight="1" x14ac:dyDescent="0.2">
      <c r="A90" s="368" t="s">
        <v>143</v>
      </c>
      <c r="B90" s="50">
        <f>B91+B92</f>
        <v>0</v>
      </c>
      <c r="C90" s="50">
        <f t="shared" ref="C90:G90" si="12">C91+C92</f>
        <v>0</v>
      </c>
      <c r="D90" s="50">
        <f t="shared" si="12"/>
        <v>0</v>
      </c>
      <c r="E90" s="49">
        <f t="shared" si="12"/>
        <v>0</v>
      </c>
      <c r="F90" s="49">
        <f t="shared" si="12"/>
        <v>45603</v>
      </c>
      <c r="G90" s="50">
        <f t="shared" si="12"/>
        <v>48271</v>
      </c>
      <c r="H90" s="49">
        <f>H91+H92</f>
        <v>93874</v>
      </c>
    </row>
    <row r="91" spans="1:8" ht="15" hidden="1" customHeight="1" x14ac:dyDescent="0.2">
      <c r="A91" s="368" t="s">
        <v>144</v>
      </c>
      <c r="B91" s="50"/>
      <c r="C91" s="50"/>
      <c r="D91" s="50"/>
      <c r="E91" s="49">
        <f>'[2]NEW GAA'!R92</f>
        <v>0</v>
      </c>
      <c r="F91" s="49">
        <f>'[2]NEW GAA'!S92</f>
        <v>0</v>
      </c>
      <c r="G91" s="50">
        <f>'[2]NEW GAA'!V92</f>
        <v>3905</v>
      </c>
      <c r="H91" s="49">
        <f>SUM(B91:G91)</f>
        <v>3905</v>
      </c>
    </row>
    <row r="92" spans="1:8" ht="15" hidden="1" customHeight="1" x14ac:dyDescent="0.2">
      <c r="A92" s="368" t="s">
        <v>145</v>
      </c>
      <c r="B92" s="50"/>
      <c r="C92" s="50"/>
      <c r="D92" s="50"/>
      <c r="E92" s="49"/>
      <c r="F92" s="49">
        <f>'[2]NEW GAA'!S93</f>
        <v>45603</v>
      </c>
      <c r="G92" s="50">
        <f>'[2]NEW GAA'!V93</f>
        <v>44366</v>
      </c>
      <c r="H92" s="49">
        <f>SUM(B92:G92)</f>
        <v>89969</v>
      </c>
    </row>
    <row r="93" spans="1:8" ht="15" hidden="1" customHeight="1" x14ac:dyDescent="0.2">
      <c r="A93" s="389"/>
      <c r="B93" s="50"/>
      <c r="C93" s="50"/>
      <c r="D93" s="50"/>
      <c r="E93" s="49"/>
      <c r="F93" s="49"/>
      <c r="G93" s="50"/>
      <c r="H93" s="49"/>
    </row>
    <row r="94" spans="1:8" ht="14.1" customHeight="1" x14ac:dyDescent="0.2">
      <c r="A94" s="85" t="s">
        <v>291</v>
      </c>
      <c r="B94" s="50">
        <f>'[2]NEW GAA'!H95</f>
        <v>86127410</v>
      </c>
      <c r="C94" s="50">
        <f>'[2]NEW GAA'!L95</f>
        <v>0</v>
      </c>
      <c r="D94" s="50">
        <f>'[2]NEW GAA'!O95</f>
        <v>700000</v>
      </c>
      <c r="E94" s="49">
        <f>'[2]NEW GAA'!R95</f>
        <v>0</v>
      </c>
      <c r="F94" s="49">
        <f>'[2]NEW GAA'!S95</f>
        <v>0</v>
      </c>
      <c r="G94" s="50">
        <f>'[2]NEW GAA'!V95</f>
        <v>0</v>
      </c>
      <c r="H94" s="49">
        <f>SUM(B94:G94)</f>
        <v>86827410</v>
      </c>
    </row>
    <row r="95" spans="1:8" ht="14.1" customHeight="1" x14ac:dyDescent="0.2">
      <c r="A95" s="369" t="s">
        <v>292</v>
      </c>
      <c r="B95" s="50">
        <f>SUM(B96:B97)</f>
        <v>0</v>
      </c>
      <c r="C95" s="50">
        <f>SUM(C96:C97)</f>
        <v>38945160</v>
      </c>
      <c r="D95" s="50">
        <f t="shared" ref="D95:G95" si="13">SUM(D96:D97)</f>
        <v>0</v>
      </c>
      <c r="E95" s="49">
        <f t="shared" si="13"/>
        <v>0</v>
      </c>
      <c r="F95" s="49">
        <f t="shared" si="13"/>
        <v>0</v>
      </c>
      <c r="G95" s="50">
        <f t="shared" si="13"/>
        <v>27177</v>
      </c>
      <c r="H95" s="49">
        <f>SUM(H96:H97)</f>
        <v>38972337</v>
      </c>
    </row>
    <row r="96" spans="1:8" ht="15" hidden="1" customHeight="1" x14ac:dyDescent="0.2">
      <c r="A96" s="369" t="s">
        <v>293</v>
      </c>
      <c r="B96" s="50">
        <f>'[2]NEW GAA'!H97</f>
        <v>0</v>
      </c>
      <c r="C96" s="50">
        <f>'[2]NEW GAA'!L97</f>
        <v>38945160</v>
      </c>
      <c r="D96" s="50">
        <f>'[2]NEW GAA'!O97</f>
        <v>0</v>
      </c>
      <c r="E96" s="49">
        <f>'[2]NEW GAA'!R97</f>
        <v>0</v>
      </c>
      <c r="F96" s="49">
        <f>'[2]NEW GAA'!S97</f>
        <v>0</v>
      </c>
      <c r="G96" s="50">
        <f>'[2]NEW GAA'!V97</f>
        <v>14846</v>
      </c>
      <c r="H96" s="49">
        <f>SUM(B96:G96)</f>
        <v>38960006</v>
      </c>
    </row>
    <row r="97" spans="1:8" ht="15" hidden="1" customHeight="1" x14ac:dyDescent="0.2">
      <c r="A97" s="369" t="s">
        <v>294</v>
      </c>
      <c r="B97" s="50">
        <f>'[2]NEW GAA'!H98</f>
        <v>0</v>
      </c>
      <c r="C97" s="50">
        <f>'[2]NEW GAA'!L98</f>
        <v>0</v>
      </c>
      <c r="D97" s="50">
        <f>'[2]NEW GAA'!O98</f>
        <v>0</v>
      </c>
      <c r="E97" s="49">
        <f>'[2]NEW GAA'!R98</f>
        <v>0</v>
      </c>
      <c r="F97" s="49">
        <f>'[2]NEW GAA'!S98</f>
        <v>0</v>
      </c>
      <c r="G97" s="50">
        <f>'[2]NEW GAA'!V98</f>
        <v>12331</v>
      </c>
      <c r="H97" s="49">
        <f>SUM(B97:G97)</f>
        <v>12331</v>
      </c>
    </row>
    <row r="98" spans="1:8" ht="14.1" customHeight="1" x14ac:dyDescent="0.2">
      <c r="A98" s="85" t="s">
        <v>295</v>
      </c>
      <c r="B98" s="50">
        <f>'[2]NEW GAA'!H99</f>
        <v>0</v>
      </c>
      <c r="C98" s="50">
        <f>'[2]NEW GAA'!L99</f>
        <v>2178020</v>
      </c>
      <c r="D98" s="50">
        <f>'[2]NEW GAA'!O99</f>
        <v>0</v>
      </c>
      <c r="E98" s="49">
        <f>'[2]NEW GAA'!R99</f>
        <v>0</v>
      </c>
      <c r="F98" s="49">
        <f>'[2]NEW GAA'!S99</f>
        <v>15754</v>
      </c>
      <c r="G98" s="50">
        <f>'[2]NEW GAA'!V99</f>
        <v>249</v>
      </c>
      <c r="H98" s="49">
        <f>SUM(B98:G98)</f>
        <v>2194023</v>
      </c>
    </row>
    <row r="99" spans="1:8" ht="15" hidden="1" customHeight="1" x14ac:dyDescent="0.2">
      <c r="A99" s="368"/>
      <c r="B99" s="50"/>
      <c r="C99" s="50"/>
      <c r="D99" s="50"/>
      <c r="E99" s="49"/>
      <c r="F99" s="49"/>
      <c r="G99" s="50"/>
      <c r="H99" s="49"/>
    </row>
    <row r="100" spans="1:8" ht="18.75" customHeight="1" thickBot="1" x14ac:dyDescent="0.25">
      <c r="A100" s="390" t="s">
        <v>41</v>
      </c>
      <c r="B100" s="374">
        <f>SUM(B6:B12)+SUM(B15:B20)+SUM(B23:B26)+SUM(B29:B30)+SUM(B33:B49)+B95+B99+B94+B98</f>
        <v>86127410</v>
      </c>
      <c r="C100" s="374">
        <f t="shared" ref="C100:H100" si="14">SUM(C6:C12)+SUM(C15:C20)+SUM(C23:C26)+SUM(C29:C30)+SUM(C33:C49)+C95+C99+C94+C98</f>
        <v>41146750</v>
      </c>
      <c r="D100" s="374">
        <f t="shared" si="14"/>
        <v>14283790</v>
      </c>
      <c r="E100" s="374">
        <f t="shared" si="14"/>
        <v>3486085</v>
      </c>
      <c r="F100" s="374">
        <f t="shared" si="14"/>
        <v>14061203</v>
      </c>
      <c r="G100" s="374">
        <f t="shared" si="14"/>
        <v>67281298</v>
      </c>
      <c r="H100" s="374">
        <f t="shared" si="14"/>
        <v>226386536</v>
      </c>
    </row>
    <row r="101" spans="1:8" ht="13.5" thickTop="1" x14ac:dyDescent="0.2"/>
  </sheetData>
  <printOptions gridLines="1"/>
  <pageMargins left="1.33" right="0.21" top="0.28000000000000003" bottom="0.48" header="0.19" footer="0.2"/>
  <pageSetup paperSize="9" scale="73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12"/>
  <sheetViews>
    <sheetView zoomScale="148" zoomScaleNormal="148" workbookViewId="0">
      <pane xSplit="1" ySplit="5" topLeftCell="B90" activePane="bottomRight" state="frozen"/>
      <selection pane="topRight" activeCell="B1" sqref="B1"/>
      <selection pane="bottomLeft" activeCell="A7" sqref="A7"/>
      <selection pane="bottomRight" activeCell="G107" sqref="G106:G107"/>
    </sheetView>
  </sheetViews>
  <sheetFormatPr defaultRowHeight="12" customHeight="1" x14ac:dyDescent="0.2"/>
  <cols>
    <col min="1" max="1" width="12.7109375" style="245" customWidth="1"/>
    <col min="2" max="2" width="10.42578125" style="245" customWidth="1"/>
    <col min="3" max="4" width="9.5703125" style="245" customWidth="1"/>
    <col min="5" max="5" width="10.42578125" style="245" customWidth="1"/>
    <col min="6" max="6" width="8.42578125" style="245" customWidth="1"/>
    <col min="7" max="7" width="9.5703125" style="245" customWidth="1"/>
    <col min="8" max="8" width="9.85546875" style="245" customWidth="1"/>
    <col min="9" max="9" width="9.140625" style="5"/>
    <col min="10" max="10" width="9.85546875" style="5" bestFit="1" customWidth="1"/>
    <col min="11" max="16384" width="9.140625" style="5"/>
  </cols>
  <sheetData>
    <row r="1" spans="1:8" s="377" customFormat="1" ht="15.95" customHeight="1" x14ac:dyDescent="0.2">
      <c r="A1" s="344" t="str">
        <f>[2]SUM!A1</f>
        <v>CY 2017 ALLOTMENT RELEASES</v>
      </c>
      <c r="B1" s="344"/>
      <c r="C1" s="344"/>
      <c r="H1" s="378"/>
    </row>
    <row r="2" spans="1:8" s="377" customFormat="1" ht="15.95" customHeight="1" x14ac:dyDescent="0.2">
      <c r="A2" s="379" t="s">
        <v>300</v>
      </c>
      <c r="B2" s="379"/>
      <c r="C2" s="379"/>
    </row>
    <row r="3" spans="1:8" s="377" customFormat="1" ht="15.95" customHeight="1" x14ac:dyDescent="0.2">
      <c r="A3" s="344" t="s">
        <v>333</v>
      </c>
      <c r="B3" s="344"/>
      <c r="C3" s="344"/>
      <c r="D3" s="1"/>
    </row>
    <row r="4" spans="1:8" s="377" customFormat="1" ht="15.95" customHeight="1" x14ac:dyDescent="0.2">
      <c r="A4" s="344" t="s">
        <v>1</v>
      </c>
      <c r="B4" s="344"/>
      <c r="C4" s="344"/>
    </row>
    <row r="5" spans="1:8" ht="61.5" customHeight="1" x14ac:dyDescent="0.2">
      <c r="A5" s="391" t="s">
        <v>2</v>
      </c>
      <c r="B5" s="391" t="s">
        <v>301</v>
      </c>
      <c r="C5" s="392" t="s">
        <v>148</v>
      </c>
      <c r="D5" s="386" t="s">
        <v>298</v>
      </c>
      <c r="E5" s="393" t="s">
        <v>166</v>
      </c>
      <c r="F5" s="392" t="s">
        <v>162</v>
      </c>
      <c r="G5" s="386" t="s">
        <v>302</v>
      </c>
      <c r="H5" s="386" t="s">
        <v>303</v>
      </c>
    </row>
    <row r="6" spans="1:8" ht="20.100000000000001" hidden="1" customHeight="1" x14ac:dyDescent="0.2">
      <c r="A6" s="357" t="s">
        <v>254</v>
      </c>
      <c r="B6" s="55">
        <f>'[2]CONT-RA10717'!B7</f>
        <v>0</v>
      </c>
      <c r="C6" s="245">
        <f>'[2]CONT-RA10717'!E7</f>
        <v>0</v>
      </c>
      <c r="D6" s="245">
        <f>'[2]CONT-RA10717'!H7</f>
        <v>0</v>
      </c>
      <c r="E6" s="245">
        <f>'[2]CONT-RA10717'!K7</f>
        <v>0</v>
      </c>
      <c r="F6" s="245">
        <f>'[2]CONT-RA10717'!N7</f>
        <v>0</v>
      </c>
      <c r="G6" s="245">
        <f t="shared" ref="G6:G11" si="0">SUM(C6:F6)</f>
        <v>0</v>
      </c>
      <c r="H6" s="245">
        <f t="shared" ref="H6:H22" si="1">G6+B6</f>
        <v>0</v>
      </c>
    </row>
    <row r="7" spans="1:8" ht="20.100000000000001" hidden="1" customHeight="1" x14ac:dyDescent="0.2">
      <c r="A7" s="29" t="s">
        <v>255</v>
      </c>
      <c r="B7" s="55">
        <f>'[2]CONT-RA10717'!B8</f>
        <v>0</v>
      </c>
      <c r="C7" s="245">
        <f>'[2]CONT-RA10717'!E8</f>
        <v>0</v>
      </c>
      <c r="D7" s="245">
        <f>'[2]CONT-RA10717'!H8</f>
        <v>0</v>
      </c>
      <c r="E7" s="245">
        <f>'[2]CONT-RA10717'!K8</f>
        <v>0</v>
      </c>
      <c r="F7" s="245">
        <f>'[2]CONT-RA10717'!N8</f>
        <v>0</v>
      </c>
      <c r="G7" s="245">
        <f t="shared" si="0"/>
        <v>0</v>
      </c>
      <c r="H7" s="245">
        <f t="shared" si="1"/>
        <v>0</v>
      </c>
    </row>
    <row r="8" spans="1:8" ht="20.100000000000001" hidden="1" customHeight="1" x14ac:dyDescent="0.2">
      <c r="A8" s="29" t="s">
        <v>256</v>
      </c>
      <c r="B8" s="55">
        <f>'[2]CONT-RA10717'!B9</f>
        <v>0</v>
      </c>
      <c r="C8" s="245">
        <f>'[2]CONT-RA10717'!E9</f>
        <v>0</v>
      </c>
      <c r="D8" s="245">
        <f>'[2]CONT-RA10717'!H9</f>
        <v>0</v>
      </c>
      <c r="E8" s="245">
        <f>'[2]CONT-RA10717'!K9</f>
        <v>0</v>
      </c>
      <c r="F8" s="245">
        <f>'[2]CONT-RA10717'!N9</f>
        <v>0</v>
      </c>
      <c r="G8" s="245">
        <f t="shared" si="0"/>
        <v>0</v>
      </c>
      <c r="H8" s="245">
        <f t="shared" si="1"/>
        <v>0</v>
      </c>
    </row>
    <row r="9" spans="1:8" ht="20.100000000000001" hidden="1" customHeight="1" x14ac:dyDescent="0.2">
      <c r="A9" s="29" t="s">
        <v>257</v>
      </c>
      <c r="B9" s="55">
        <f>'[2]CONT-RA10717'!B10</f>
        <v>0</v>
      </c>
      <c r="C9" s="245">
        <f>'[2]CONT-RA10717'!E10</f>
        <v>0</v>
      </c>
      <c r="D9" s="245">
        <f>'[2]CONT-RA10717'!H10</f>
        <v>0</v>
      </c>
      <c r="E9" s="245">
        <f>'[2]CONT-RA10717'!K10</f>
        <v>0</v>
      </c>
      <c r="F9" s="245">
        <f>'[2]CONT-RA10717'!N10</f>
        <v>0</v>
      </c>
      <c r="G9" s="245">
        <f t="shared" si="0"/>
        <v>0</v>
      </c>
      <c r="H9" s="245">
        <f t="shared" si="1"/>
        <v>0</v>
      </c>
    </row>
    <row r="10" spans="1:8" ht="20.100000000000001" customHeight="1" x14ac:dyDescent="0.2">
      <c r="A10" s="29" t="s">
        <v>258</v>
      </c>
      <c r="B10" s="55">
        <f>'[2]CONT-RA10717'!B11</f>
        <v>0</v>
      </c>
      <c r="C10" s="245">
        <f>'[2]CONT-RA10717'!E11</f>
        <v>0</v>
      </c>
      <c r="D10" s="245">
        <f>'[2]CONT-RA10717'!H11</f>
        <v>0</v>
      </c>
      <c r="E10" s="245">
        <f>'[2]CONT-RA10717'!K11</f>
        <v>4336197</v>
      </c>
      <c r="F10" s="245">
        <f>'[2]CONT-RA10717'!N11</f>
        <v>0</v>
      </c>
      <c r="G10" s="245">
        <f t="shared" si="0"/>
        <v>4336197</v>
      </c>
      <c r="H10" s="245">
        <f t="shared" si="1"/>
        <v>4336197</v>
      </c>
    </row>
    <row r="11" spans="1:8" ht="20.100000000000001" hidden="1" customHeight="1" x14ac:dyDescent="0.2">
      <c r="A11" s="29" t="s">
        <v>259</v>
      </c>
      <c r="B11" s="55">
        <f>'[2]CONT-RA10717'!B12</f>
        <v>0</v>
      </c>
      <c r="C11" s="245">
        <f>'[2]CONT-RA10717'!E12</f>
        <v>0</v>
      </c>
      <c r="D11" s="245">
        <f>'[2]CONT-RA10717'!H12</f>
        <v>0</v>
      </c>
      <c r="E11" s="245">
        <f>'[2]CONT-RA10717'!K12</f>
        <v>0</v>
      </c>
      <c r="F11" s="245">
        <f>'[2]CONT-RA10717'!N12</f>
        <v>0</v>
      </c>
      <c r="G11" s="245">
        <f t="shared" si="0"/>
        <v>0</v>
      </c>
      <c r="H11" s="245">
        <f t="shared" si="1"/>
        <v>0</v>
      </c>
    </row>
    <row r="12" spans="1:8" ht="20.100000000000001" customHeight="1" x14ac:dyDescent="0.2">
      <c r="A12" s="85" t="s">
        <v>260</v>
      </c>
      <c r="B12" s="245">
        <f t="shared" ref="B12:F12" si="2">SUM(B13:B14)</f>
        <v>1332375</v>
      </c>
      <c r="C12" s="245">
        <f t="shared" si="2"/>
        <v>0</v>
      </c>
      <c r="D12" s="245">
        <f t="shared" si="2"/>
        <v>0</v>
      </c>
      <c r="E12" s="245">
        <f t="shared" si="2"/>
        <v>0</v>
      </c>
      <c r="F12" s="245">
        <f t="shared" si="2"/>
        <v>0</v>
      </c>
      <c r="G12" s="245">
        <f>SUM(G13:G14)</f>
        <v>0</v>
      </c>
      <c r="H12" s="245">
        <f t="shared" si="1"/>
        <v>1332375</v>
      </c>
    </row>
    <row r="13" spans="1:8" ht="20.100000000000001" hidden="1" customHeight="1" x14ac:dyDescent="0.2">
      <c r="A13" s="85" t="s">
        <v>261</v>
      </c>
      <c r="B13" s="55">
        <f>'[2]CONT-RA10717'!B14</f>
        <v>1320375</v>
      </c>
      <c r="C13" s="245">
        <f>'[2]CONT-RA10717'!E14</f>
        <v>0</v>
      </c>
      <c r="D13" s="245">
        <f>'[2]CONT-RA10717'!H14</f>
        <v>0</v>
      </c>
      <c r="E13" s="245">
        <f>'[2]CONT-RA10717'!K14</f>
        <v>0</v>
      </c>
      <c r="F13" s="245">
        <f>'[2]CONT-RA10717'!N14</f>
        <v>0</v>
      </c>
      <c r="G13" s="245">
        <f t="shared" ref="G13:G19" si="3">SUM(C13:F13)</f>
        <v>0</v>
      </c>
      <c r="H13" s="245">
        <f t="shared" si="1"/>
        <v>1320375</v>
      </c>
    </row>
    <row r="14" spans="1:8" ht="20.100000000000001" hidden="1" customHeight="1" x14ac:dyDescent="0.2">
      <c r="A14" s="85" t="s">
        <v>262</v>
      </c>
      <c r="B14" s="55">
        <f>'[2]CONT-RA10717'!B15</f>
        <v>12000</v>
      </c>
      <c r="C14" s="245">
        <f>'[2]CONT-RA10717'!E15</f>
        <v>0</v>
      </c>
      <c r="D14" s="245">
        <f>'[2]CONT-RA10717'!H15</f>
        <v>0</v>
      </c>
      <c r="E14" s="245">
        <f>'[2]CONT-RA10717'!K15</f>
        <v>0</v>
      </c>
      <c r="F14" s="245">
        <f>'[2]CONT-RA10717'!N15</f>
        <v>0</v>
      </c>
      <c r="G14" s="245">
        <f t="shared" si="3"/>
        <v>0</v>
      </c>
      <c r="H14" s="245">
        <f t="shared" si="1"/>
        <v>12000</v>
      </c>
    </row>
    <row r="15" spans="1:8" ht="20.100000000000001" customHeight="1" x14ac:dyDescent="0.2">
      <c r="A15" s="85" t="s">
        <v>263</v>
      </c>
      <c r="B15" s="55">
        <f>'[2]CONT-RA10717'!B16</f>
        <v>457458</v>
      </c>
      <c r="C15" s="245">
        <f>'[2]CONT-RA10717'!E16</f>
        <v>0</v>
      </c>
      <c r="D15" s="245">
        <f>'[2]CONT-RA10717'!H16</f>
        <v>0</v>
      </c>
      <c r="E15" s="245">
        <f>'[2]CONT-RA10717'!K16</f>
        <v>10049</v>
      </c>
      <c r="F15" s="245">
        <f>'[2]CONT-RA10717'!N16</f>
        <v>0</v>
      </c>
      <c r="G15" s="245">
        <f t="shared" si="3"/>
        <v>10049</v>
      </c>
      <c r="H15" s="245">
        <f t="shared" si="1"/>
        <v>467507</v>
      </c>
    </row>
    <row r="16" spans="1:8" ht="20.100000000000001" hidden="1" customHeight="1" x14ac:dyDescent="0.2">
      <c r="A16" s="85" t="s">
        <v>264</v>
      </c>
      <c r="B16" s="55">
        <f>'[2]CONT-RA10717'!B17</f>
        <v>0</v>
      </c>
      <c r="C16" s="245">
        <f>'[2]CONT-RA10717'!E17</f>
        <v>0</v>
      </c>
      <c r="D16" s="245">
        <f>'[2]CONT-RA10717'!H17</f>
        <v>0</v>
      </c>
      <c r="E16" s="245">
        <f>'[2]CONT-RA10717'!K17</f>
        <v>0</v>
      </c>
      <c r="F16" s="245">
        <f>'[2]CONT-RA10717'!N17</f>
        <v>0</v>
      </c>
      <c r="G16" s="245">
        <f t="shared" si="3"/>
        <v>0</v>
      </c>
      <c r="H16" s="245">
        <f t="shared" si="1"/>
        <v>0</v>
      </c>
    </row>
    <row r="17" spans="1:8" ht="20.100000000000001" customHeight="1" x14ac:dyDescent="0.2">
      <c r="A17" s="85" t="s">
        <v>265</v>
      </c>
      <c r="B17" s="55">
        <f>'[2]CONT-RA10717'!B18</f>
        <v>0</v>
      </c>
      <c r="C17" s="245">
        <f>'[2]CONT-RA10717'!E18</f>
        <v>0</v>
      </c>
      <c r="D17" s="245">
        <f>'[2]CONT-RA10717'!H18</f>
        <v>0</v>
      </c>
      <c r="E17" s="245">
        <f>'[2]CONT-RA10717'!K18</f>
        <v>270943</v>
      </c>
      <c r="F17" s="245">
        <f>'[2]CONT-RA10717'!N18</f>
        <v>0</v>
      </c>
      <c r="G17" s="245">
        <f t="shared" si="3"/>
        <v>270943</v>
      </c>
      <c r="H17" s="245">
        <f t="shared" si="1"/>
        <v>270943</v>
      </c>
    </row>
    <row r="18" spans="1:8" ht="20.100000000000001" hidden="1" customHeight="1" x14ac:dyDescent="0.2">
      <c r="A18" s="85" t="s">
        <v>266</v>
      </c>
      <c r="B18" s="55">
        <f>'[2]CONT-RA10717'!B19</f>
        <v>0</v>
      </c>
      <c r="C18" s="245">
        <f>'[2]CONT-RA10717'!E19</f>
        <v>0</v>
      </c>
      <c r="D18" s="245">
        <f>'[2]CONT-RA10717'!H19</f>
        <v>0</v>
      </c>
      <c r="E18" s="245">
        <f>'[2]CONT-RA10717'!K19</f>
        <v>0</v>
      </c>
      <c r="F18" s="245">
        <f>'[2]CONT-RA10717'!N19</f>
        <v>0</v>
      </c>
      <c r="G18" s="245">
        <f t="shared" si="3"/>
        <v>0</v>
      </c>
      <c r="H18" s="245">
        <f t="shared" si="1"/>
        <v>0</v>
      </c>
    </row>
    <row r="19" spans="1:8" ht="20.100000000000001" hidden="1" customHeight="1" x14ac:dyDescent="0.2">
      <c r="A19" s="85" t="s">
        <v>267</v>
      </c>
      <c r="B19" s="55">
        <f>'[2]CONT-RA10717'!B20</f>
        <v>0</v>
      </c>
      <c r="C19" s="245">
        <f>'[2]CONT-RA10717'!E20</f>
        <v>0</v>
      </c>
      <c r="D19" s="245">
        <f>'[2]CONT-RA10717'!H20</f>
        <v>0</v>
      </c>
      <c r="E19" s="245">
        <f>'[2]CONT-RA10717'!K20</f>
        <v>0</v>
      </c>
      <c r="F19" s="245">
        <f>'[2]CONT-RA10717'!N20</f>
        <v>0</v>
      </c>
      <c r="G19" s="245">
        <f t="shared" si="3"/>
        <v>0</v>
      </c>
      <c r="H19" s="245">
        <f t="shared" si="1"/>
        <v>0</v>
      </c>
    </row>
    <row r="20" spans="1:8" ht="20.100000000000001" customHeight="1" x14ac:dyDescent="0.2">
      <c r="A20" s="85" t="s">
        <v>268</v>
      </c>
      <c r="B20" s="245">
        <f t="shared" ref="B20:F20" si="4">+B21+B22</f>
        <v>157645</v>
      </c>
      <c r="C20" s="245">
        <f t="shared" si="4"/>
        <v>0</v>
      </c>
      <c r="D20" s="245">
        <f t="shared" si="4"/>
        <v>0</v>
      </c>
      <c r="E20" s="245">
        <f t="shared" si="4"/>
        <v>0</v>
      </c>
      <c r="F20" s="245">
        <f t="shared" si="4"/>
        <v>0</v>
      </c>
      <c r="G20" s="245">
        <f>+G21+G22</f>
        <v>0</v>
      </c>
      <c r="H20" s="245">
        <f t="shared" si="1"/>
        <v>157645</v>
      </c>
    </row>
    <row r="21" spans="1:8" ht="20.100000000000001" hidden="1" customHeight="1" x14ac:dyDescent="0.2">
      <c r="A21" s="85" t="s">
        <v>261</v>
      </c>
      <c r="B21" s="55">
        <f>'[2]CONT-RA10717'!B22</f>
        <v>157645</v>
      </c>
      <c r="C21" s="245">
        <f>'[2]CONT-RA10717'!E22</f>
        <v>0</v>
      </c>
      <c r="D21" s="245">
        <f>'[2]CONT-RA10717'!H22</f>
        <v>0</v>
      </c>
      <c r="E21" s="245">
        <f>'[2]CONT-RA10717'!K22</f>
        <v>0</v>
      </c>
      <c r="F21" s="245">
        <f>'[2]CONT-RA10717'!N22</f>
        <v>0</v>
      </c>
      <c r="G21" s="245">
        <f>SUM(C21:F21)</f>
        <v>0</v>
      </c>
      <c r="H21" s="245">
        <f t="shared" si="1"/>
        <v>157645</v>
      </c>
    </row>
    <row r="22" spans="1:8" ht="20.100000000000001" hidden="1" customHeight="1" x14ac:dyDescent="0.2">
      <c r="A22" s="85" t="s">
        <v>262</v>
      </c>
      <c r="B22" s="55">
        <f>'[2]CONT-RA10717'!B23</f>
        <v>0</v>
      </c>
      <c r="C22" s="245">
        <f>'[2]CONT-RA10717'!E23</f>
        <v>0</v>
      </c>
      <c r="D22" s="245">
        <f>'[2]CONT-RA10717'!H23</f>
        <v>0</v>
      </c>
      <c r="E22" s="245">
        <f>'[2]CONT-RA10717'!K23</f>
        <v>0</v>
      </c>
      <c r="F22" s="245">
        <f>'[2]CONT-RA10717'!N23</f>
        <v>0</v>
      </c>
      <c r="G22" s="245">
        <f>SUM(C22:F22)</f>
        <v>0</v>
      </c>
      <c r="H22" s="245">
        <f t="shared" si="1"/>
        <v>0</v>
      </c>
    </row>
    <row r="23" spans="1:8" ht="20.100000000000001" hidden="1" customHeight="1" x14ac:dyDescent="0.2">
      <c r="A23" s="85" t="s">
        <v>71</v>
      </c>
      <c r="B23" s="55"/>
    </row>
    <row r="24" spans="1:8" ht="20.100000000000001" customHeight="1" x14ac:dyDescent="0.2">
      <c r="A24" s="85" t="s">
        <v>269</v>
      </c>
      <c r="B24" s="55">
        <f>'[2]CONT-RA10717'!B25</f>
        <v>1500</v>
      </c>
      <c r="C24" s="245">
        <f>'[2]CONT-RA10717'!E25</f>
        <v>0</v>
      </c>
      <c r="D24" s="245">
        <f>'[2]CONT-RA10717'!H25</f>
        <v>0</v>
      </c>
      <c r="E24" s="245">
        <f>'[2]CONT-RA10717'!K25</f>
        <v>0</v>
      </c>
      <c r="F24" s="245">
        <f>'[2]CONT-RA10717'!N25</f>
        <v>0</v>
      </c>
      <c r="G24" s="245">
        <f>SUM(C24:F24)</f>
        <v>0</v>
      </c>
      <c r="H24" s="245">
        <f t="shared" ref="H24:H47" si="5">G24+B24</f>
        <v>1500</v>
      </c>
    </row>
    <row r="25" spans="1:8" ht="20.100000000000001" customHeight="1" x14ac:dyDescent="0.2">
      <c r="A25" s="85" t="s">
        <v>270</v>
      </c>
      <c r="B25" s="55">
        <f>'[2]CONT-RA10717'!B26</f>
        <v>0</v>
      </c>
      <c r="C25" s="245">
        <f>'[2]CONT-RA10717'!E26</f>
        <v>0</v>
      </c>
      <c r="D25" s="245">
        <f>'[2]CONT-RA10717'!H26</f>
        <v>0</v>
      </c>
      <c r="E25" s="245">
        <f>'[2]CONT-RA10717'!K26</f>
        <v>0</v>
      </c>
      <c r="F25" s="245">
        <f>'[2]CONT-RA10717'!N26</f>
        <v>7500</v>
      </c>
      <c r="G25" s="245">
        <f>SUM(C25:F25)</f>
        <v>7500</v>
      </c>
      <c r="H25" s="245">
        <f t="shared" si="5"/>
        <v>7500</v>
      </c>
    </row>
    <row r="26" spans="1:8" ht="20.100000000000001" customHeight="1" x14ac:dyDescent="0.2">
      <c r="A26" s="85" t="s">
        <v>271</v>
      </c>
      <c r="B26" s="245">
        <f t="shared" ref="B26:F26" si="6">+B27+B28</f>
        <v>0</v>
      </c>
      <c r="C26" s="245">
        <f t="shared" si="6"/>
        <v>0</v>
      </c>
      <c r="D26" s="245">
        <f t="shared" si="6"/>
        <v>0</v>
      </c>
      <c r="E26" s="245">
        <f t="shared" si="6"/>
        <v>156550</v>
      </c>
      <c r="F26" s="245">
        <f t="shared" si="6"/>
        <v>0</v>
      </c>
      <c r="G26" s="245">
        <f>+G27+G28</f>
        <v>156550</v>
      </c>
      <c r="H26" s="245">
        <f t="shared" si="5"/>
        <v>156550</v>
      </c>
    </row>
    <row r="27" spans="1:8" ht="20.100000000000001" hidden="1" customHeight="1" x14ac:dyDescent="0.2">
      <c r="A27" s="85" t="s">
        <v>261</v>
      </c>
      <c r="B27" s="55">
        <f>'[2]CONT-RA10717'!B28</f>
        <v>0</v>
      </c>
      <c r="C27" s="245">
        <f>'[2]CONT-RA10717'!E28</f>
        <v>0</v>
      </c>
      <c r="D27" s="245">
        <f>'[2]CONT-RA10717'!H28</f>
        <v>0</v>
      </c>
      <c r="E27" s="245">
        <f>'[2]CONT-RA10717'!K28</f>
        <v>156550</v>
      </c>
      <c r="F27" s="245">
        <f>'[2]CONT-RA10717'!N28</f>
        <v>0</v>
      </c>
      <c r="G27" s="245">
        <f>SUM(C27:F27)</f>
        <v>156550</v>
      </c>
      <c r="H27" s="245">
        <f t="shared" si="5"/>
        <v>156550</v>
      </c>
    </row>
    <row r="28" spans="1:8" ht="20.100000000000001" hidden="1" customHeight="1" x14ac:dyDescent="0.2">
      <c r="A28" s="85" t="s">
        <v>262</v>
      </c>
      <c r="B28" s="55"/>
      <c r="H28" s="245">
        <f t="shared" si="5"/>
        <v>0</v>
      </c>
    </row>
    <row r="29" spans="1:8" ht="20.100000000000001" customHeight="1" x14ac:dyDescent="0.2">
      <c r="A29" s="85" t="s">
        <v>272</v>
      </c>
      <c r="B29" s="55">
        <f>'[2]CONT-RA10717'!B30</f>
        <v>11467923</v>
      </c>
      <c r="C29" s="245">
        <f>'[2]CONT-RA10717'!E30</f>
        <v>0</v>
      </c>
      <c r="D29" s="245">
        <f>'[2]CONT-RA10717'!H30</f>
        <v>0</v>
      </c>
      <c r="E29" s="245">
        <f>'[2]CONT-RA10717'!K30</f>
        <v>0</v>
      </c>
      <c r="F29" s="245">
        <f>'[2]CONT-RA10717'!N30</f>
        <v>231273</v>
      </c>
      <c r="G29" s="245">
        <f>SUM(C29:F29)</f>
        <v>231273</v>
      </c>
      <c r="H29" s="245">
        <f t="shared" si="5"/>
        <v>11699196</v>
      </c>
    </row>
    <row r="30" spans="1:8" ht="20.100000000000001" customHeight="1" x14ac:dyDescent="0.2">
      <c r="A30" s="85" t="s">
        <v>273</v>
      </c>
      <c r="B30" s="245">
        <f t="shared" ref="B30:G30" si="7">+B31+B32</f>
        <v>3140244</v>
      </c>
      <c r="C30" s="245">
        <f t="shared" si="7"/>
        <v>0</v>
      </c>
      <c r="D30" s="245">
        <f t="shared" si="7"/>
        <v>0</v>
      </c>
      <c r="E30" s="245">
        <f t="shared" si="7"/>
        <v>1765731</v>
      </c>
      <c r="F30" s="245">
        <f t="shared" si="7"/>
        <v>0</v>
      </c>
      <c r="G30" s="245">
        <f t="shared" si="7"/>
        <v>1765731</v>
      </c>
      <c r="H30" s="245">
        <f t="shared" si="5"/>
        <v>4905975</v>
      </c>
    </row>
    <row r="31" spans="1:8" ht="20.100000000000001" hidden="1" customHeight="1" x14ac:dyDescent="0.2">
      <c r="A31" s="85" t="s">
        <v>261</v>
      </c>
      <c r="B31" s="55">
        <f>'[2]CONT-RA10717'!B32</f>
        <v>3139244</v>
      </c>
      <c r="C31" s="245">
        <f>'[2]CONT-RA10717'!E32</f>
        <v>0</v>
      </c>
      <c r="D31" s="245">
        <f>'[2]CONT-RA10717'!H32</f>
        <v>0</v>
      </c>
      <c r="E31" s="245">
        <f>'[2]CONT-RA10717'!K32</f>
        <v>1765731</v>
      </c>
      <c r="F31" s="245">
        <f>'[2]CONT-RA10717'!N32</f>
        <v>0</v>
      </c>
      <c r="G31" s="245">
        <f t="shared" ref="G31:G47" si="8">SUM(C31:F31)</f>
        <v>1765731</v>
      </c>
      <c r="H31" s="245">
        <f t="shared" si="5"/>
        <v>4904975</v>
      </c>
    </row>
    <row r="32" spans="1:8" ht="20.100000000000001" hidden="1" customHeight="1" x14ac:dyDescent="0.2">
      <c r="A32" s="85" t="s">
        <v>262</v>
      </c>
      <c r="B32" s="55">
        <f>'[2]CONT-RA10717'!B33</f>
        <v>1000</v>
      </c>
      <c r="C32" s="245">
        <f>'[2]CONT-RA10717'!E33</f>
        <v>0</v>
      </c>
      <c r="D32" s="245">
        <f>'[2]CONT-RA10717'!H33</f>
        <v>0</v>
      </c>
      <c r="E32" s="245">
        <f>'[2]CONT-RA10717'!K33</f>
        <v>0</v>
      </c>
      <c r="F32" s="245">
        <f>'[2]CONT-RA10717'!N33</f>
        <v>0</v>
      </c>
      <c r="G32" s="245">
        <f t="shared" si="8"/>
        <v>0</v>
      </c>
      <c r="H32" s="245">
        <f t="shared" si="5"/>
        <v>1000</v>
      </c>
    </row>
    <row r="33" spans="1:8" ht="20.100000000000001" customHeight="1" x14ac:dyDescent="0.2">
      <c r="A33" s="85" t="s">
        <v>274</v>
      </c>
      <c r="B33" s="55">
        <f>'[2]CONT-RA10717'!B34</f>
        <v>0</v>
      </c>
      <c r="C33" s="245">
        <f>'[2]CONT-RA10717'!E34</f>
        <v>0</v>
      </c>
      <c r="D33" s="245">
        <f>'[2]CONT-RA10717'!H34</f>
        <v>0</v>
      </c>
      <c r="E33" s="245">
        <f>'[2]CONT-RA10717'!K34</f>
        <v>77545</v>
      </c>
      <c r="F33" s="245">
        <f>'[2]CONT-RA10717'!N34</f>
        <v>44723</v>
      </c>
      <c r="G33" s="245">
        <f t="shared" si="8"/>
        <v>122268</v>
      </c>
      <c r="H33" s="245">
        <f t="shared" si="5"/>
        <v>122268</v>
      </c>
    </row>
    <row r="34" spans="1:8" ht="20.100000000000001" customHeight="1" x14ac:dyDescent="0.2">
      <c r="A34" s="85" t="s">
        <v>275</v>
      </c>
      <c r="B34" s="55">
        <f>'[2]CONT-RA10717'!B35</f>
        <v>0</v>
      </c>
      <c r="C34" s="245">
        <f>'[2]CONT-RA10717'!E35</f>
        <v>0</v>
      </c>
      <c r="D34" s="245">
        <f>'[2]CONT-RA10717'!H35</f>
        <v>0</v>
      </c>
      <c r="E34" s="245">
        <f>'[2]CONT-RA10717'!K35</f>
        <v>4431943</v>
      </c>
      <c r="F34" s="245">
        <f>'[2]CONT-RA10717'!N35</f>
        <v>299200</v>
      </c>
      <c r="G34" s="245">
        <f t="shared" si="8"/>
        <v>4731143</v>
      </c>
      <c r="H34" s="245">
        <f t="shared" si="5"/>
        <v>4731143</v>
      </c>
    </row>
    <row r="35" spans="1:8" ht="20.100000000000001" customHeight="1" x14ac:dyDescent="0.2">
      <c r="A35" s="85" t="s">
        <v>276</v>
      </c>
      <c r="B35" s="55">
        <f>'[2]CONT-RA10717'!B36</f>
        <v>0</v>
      </c>
      <c r="C35" s="245">
        <f>'[2]CONT-RA10717'!E36</f>
        <v>0</v>
      </c>
      <c r="D35" s="245">
        <f>'[2]CONT-RA10717'!H36</f>
        <v>0</v>
      </c>
      <c r="E35" s="245">
        <f>'[2]CONT-RA10717'!K36</f>
        <v>330133</v>
      </c>
      <c r="F35" s="245">
        <f>'[2]CONT-RA10717'!N36</f>
        <v>0</v>
      </c>
      <c r="G35" s="245">
        <f t="shared" si="8"/>
        <v>330133</v>
      </c>
      <c r="H35" s="245">
        <f t="shared" si="5"/>
        <v>330133</v>
      </c>
    </row>
    <row r="36" spans="1:8" ht="20.100000000000001" customHeight="1" x14ac:dyDescent="0.2">
      <c r="A36" s="85" t="s">
        <v>277</v>
      </c>
      <c r="B36" s="55">
        <f>'[2]CONT-RA10717'!B37</f>
        <v>0</v>
      </c>
      <c r="C36" s="245">
        <f>'[2]CONT-RA10717'!E37</f>
        <v>0</v>
      </c>
      <c r="D36" s="245">
        <f>'[2]CONT-RA10717'!H37</f>
        <v>0</v>
      </c>
      <c r="E36" s="245">
        <f>'[2]CONT-RA10717'!K37</f>
        <v>9799</v>
      </c>
      <c r="F36" s="245">
        <f>'[2]CONT-RA10717'!N37</f>
        <v>0</v>
      </c>
      <c r="G36" s="245">
        <f t="shared" si="8"/>
        <v>9799</v>
      </c>
      <c r="H36" s="245">
        <f t="shared" si="5"/>
        <v>9799</v>
      </c>
    </row>
    <row r="37" spans="1:8" ht="20.100000000000001" hidden="1" customHeight="1" x14ac:dyDescent="0.2">
      <c r="A37" s="85" t="s">
        <v>304</v>
      </c>
      <c r="B37" s="55">
        <f>'[2]CONT-RA10717'!B38</f>
        <v>0</v>
      </c>
      <c r="C37" s="245">
        <f>'[2]CONT-RA10717'!E38</f>
        <v>0</v>
      </c>
      <c r="D37" s="245">
        <f>'[2]CONT-RA10717'!H38</f>
        <v>0</v>
      </c>
      <c r="E37" s="245">
        <f>'[2]CONT-RA10717'!K38</f>
        <v>0</v>
      </c>
      <c r="F37" s="245">
        <f>'[2]CONT-RA10717'!N38</f>
        <v>0</v>
      </c>
      <c r="G37" s="245">
        <f t="shared" si="8"/>
        <v>0</v>
      </c>
      <c r="H37" s="245">
        <f t="shared" si="5"/>
        <v>0</v>
      </c>
    </row>
    <row r="38" spans="1:8" ht="20.100000000000001" customHeight="1" x14ac:dyDescent="0.2">
      <c r="A38" s="85" t="s">
        <v>279</v>
      </c>
      <c r="B38" s="55">
        <f>'[2]CONT-RA10717'!B39</f>
        <v>102761</v>
      </c>
      <c r="C38" s="245">
        <f>'[2]CONT-RA10717'!E39</f>
        <v>0</v>
      </c>
      <c r="D38" s="245">
        <f>'[2]CONT-RA10717'!H39</f>
        <v>0</v>
      </c>
      <c r="E38" s="245">
        <f>'[2]CONT-RA10717'!K39</f>
        <v>0</v>
      </c>
      <c r="F38" s="245">
        <f>'[2]CONT-RA10717'!N39</f>
        <v>0</v>
      </c>
      <c r="G38" s="245">
        <f t="shared" si="8"/>
        <v>0</v>
      </c>
      <c r="H38" s="245">
        <f t="shared" si="5"/>
        <v>102761</v>
      </c>
    </row>
    <row r="39" spans="1:8" ht="20.100000000000001" customHeight="1" x14ac:dyDescent="0.2">
      <c r="A39" s="85" t="s">
        <v>280</v>
      </c>
      <c r="B39" s="55">
        <f>'[2]CONT-RA10717'!B40</f>
        <v>0</v>
      </c>
      <c r="C39" s="245">
        <f>'[2]CONT-RA10717'!E40</f>
        <v>0</v>
      </c>
      <c r="D39" s="245">
        <f>'[2]CONT-RA10717'!H40</f>
        <v>0</v>
      </c>
      <c r="E39" s="245">
        <f>'[2]CONT-RA10717'!K40</f>
        <v>3428</v>
      </c>
      <c r="F39" s="245">
        <f>'[2]CONT-RA10717'!N40</f>
        <v>42179</v>
      </c>
      <c r="G39" s="245">
        <f t="shared" si="8"/>
        <v>45607</v>
      </c>
      <c r="H39" s="245">
        <f t="shared" si="5"/>
        <v>45607</v>
      </c>
    </row>
    <row r="40" spans="1:8" ht="20.100000000000001" customHeight="1" x14ac:dyDescent="0.2">
      <c r="A40" s="85" t="s">
        <v>281</v>
      </c>
      <c r="B40" s="55">
        <f>'[2]CONT-RA10717'!B41</f>
        <v>26927</v>
      </c>
      <c r="C40" s="245">
        <f>'[2]CONT-RA10717'!E41</f>
        <v>0</v>
      </c>
      <c r="D40" s="245">
        <f>'[2]CONT-RA10717'!H41</f>
        <v>0</v>
      </c>
      <c r="E40" s="245">
        <f>'[2]CONT-RA10717'!K41</f>
        <v>0</v>
      </c>
      <c r="F40" s="245">
        <f>'[2]CONT-RA10717'!N41</f>
        <v>0</v>
      </c>
      <c r="G40" s="245">
        <f t="shared" si="8"/>
        <v>0</v>
      </c>
      <c r="H40" s="245">
        <f t="shared" si="5"/>
        <v>26927</v>
      </c>
    </row>
    <row r="41" spans="1:8" ht="20.100000000000001" hidden="1" customHeight="1" x14ac:dyDescent="0.2">
      <c r="A41" s="85" t="s">
        <v>282</v>
      </c>
      <c r="B41" s="55">
        <f>'[2]CONT-RA10717'!B42</f>
        <v>0</v>
      </c>
      <c r="C41" s="245">
        <f>'[2]CONT-RA10717'!E42</f>
        <v>0</v>
      </c>
      <c r="D41" s="245">
        <f>'[2]CONT-RA10717'!H42</f>
        <v>0</v>
      </c>
      <c r="E41" s="245">
        <f>'[2]CONT-RA10717'!K42</f>
        <v>0</v>
      </c>
      <c r="F41" s="245">
        <f>'[2]CONT-RA10717'!N42</f>
        <v>0</v>
      </c>
      <c r="G41" s="245">
        <f t="shared" si="8"/>
        <v>0</v>
      </c>
      <c r="H41" s="245">
        <f t="shared" si="5"/>
        <v>0</v>
      </c>
    </row>
    <row r="42" spans="1:8" ht="20.100000000000001" hidden="1" customHeight="1" x14ac:dyDescent="0.2">
      <c r="A42" s="85" t="s">
        <v>283</v>
      </c>
      <c r="B42" s="55">
        <f>'[2]CONT-RA10717'!B43</f>
        <v>0</v>
      </c>
      <c r="C42" s="245">
        <f>'[2]CONT-RA10717'!E43</f>
        <v>0</v>
      </c>
      <c r="D42" s="245">
        <f>'[2]CONT-RA10717'!H43</f>
        <v>0</v>
      </c>
      <c r="E42" s="245">
        <f>'[2]CONT-RA10717'!K43</f>
        <v>0</v>
      </c>
      <c r="F42" s="245">
        <f>'[2]CONT-RA10717'!N43</f>
        <v>0</v>
      </c>
      <c r="G42" s="245">
        <f t="shared" si="8"/>
        <v>0</v>
      </c>
      <c r="H42" s="245">
        <f t="shared" si="5"/>
        <v>0</v>
      </c>
    </row>
    <row r="43" spans="1:8" ht="20.100000000000001" hidden="1" customHeight="1" x14ac:dyDescent="0.2">
      <c r="A43" s="85" t="s">
        <v>284</v>
      </c>
      <c r="B43" s="55">
        <f>'[2]CONT-RA10717'!B44</f>
        <v>0</v>
      </c>
      <c r="C43" s="245">
        <f>'[2]CONT-RA10717'!E44</f>
        <v>0</v>
      </c>
      <c r="D43" s="245">
        <f>'[2]CONT-RA10717'!H44</f>
        <v>0</v>
      </c>
      <c r="E43" s="245">
        <f>'[2]CONT-RA10717'!K44</f>
        <v>0</v>
      </c>
      <c r="F43" s="245">
        <f>'[2]CONT-RA10717'!N44</f>
        <v>0</v>
      </c>
      <c r="G43" s="245">
        <f t="shared" si="8"/>
        <v>0</v>
      </c>
      <c r="H43" s="245">
        <f t="shared" si="5"/>
        <v>0</v>
      </c>
    </row>
    <row r="44" spans="1:8" ht="20.100000000000001" hidden="1" customHeight="1" x14ac:dyDescent="0.2">
      <c r="A44" s="85" t="s">
        <v>285</v>
      </c>
      <c r="B44" s="55">
        <f>'[2]CONT-RA10717'!B45</f>
        <v>0</v>
      </c>
      <c r="C44" s="245">
        <f>'[2]CONT-RA10717'!E45</f>
        <v>0</v>
      </c>
      <c r="D44" s="245">
        <f>'[2]CONT-RA10717'!H45</f>
        <v>0</v>
      </c>
      <c r="E44" s="245">
        <f>'[2]CONT-RA10717'!K45</f>
        <v>0</v>
      </c>
      <c r="F44" s="245">
        <f>'[2]CONT-RA10717'!N45</f>
        <v>0</v>
      </c>
      <c r="G44" s="245">
        <f t="shared" si="8"/>
        <v>0</v>
      </c>
      <c r="H44" s="245">
        <f t="shared" si="5"/>
        <v>0</v>
      </c>
    </row>
    <row r="45" spans="1:8" ht="20.100000000000001" hidden="1" customHeight="1" x14ac:dyDescent="0.2">
      <c r="A45" s="85" t="s">
        <v>286</v>
      </c>
      <c r="B45" s="55">
        <f>'[2]CONT-RA10717'!B46</f>
        <v>0</v>
      </c>
      <c r="C45" s="245">
        <f>'[2]CONT-RA10717'!E46</f>
        <v>0</v>
      </c>
      <c r="D45" s="245">
        <f>'[2]CONT-RA10717'!H46</f>
        <v>0</v>
      </c>
      <c r="E45" s="245">
        <f>'[2]CONT-RA10717'!K46</f>
        <v>0</v>
      </c>
      <c r="F45" s="245">
        <f>'[2]CONT-RA10717'!N46</f>
        <v>0</v>
      </c>
      <c r="G45" s="245">
        <f t="shared" si="8"/>
        <v>0</v>
      </c>
      <c r="H45" s="245">
        <f t="shared" si="5"/>
        <v>0</v>
      </c>
    </row>
    <row r="46" spans="1:8" ht="20.100000000000001" hidden="1" customHeight="1" x14ac:dyDescent="0.2">
      <c r="A46" s="85" t="s">
        <v>287</v>
      </c>
      <c r="B46" s="55">
        <f>'[2]CONT-RA10717'!B47</f>
        <v>0</v>
      </c>
      <c r="C46" s="245">
        <f>'[2]CONT-RA10717'!E47</f>
        <v>0</v>
      </c>
      <c r="D46" s="245">
        <f>'[2]CONT-RA10717'!H47</f>
        <v>0</v>
      </c>
      <c r="E46" s="245">
        <f>'[2]CONT-RA10717'!K47</f>
        <v>0</v>
      </c>
      <c r="F46" s="245">
        <f>'[2]CONT-RA10717'!N47</f>
        <v>0</v>
      </c>
      <c r="G46" s="245">
        <f t="shared" si="8"/>
        <v>0</v>
      </c>
      <c r="H46" s="245">
        <f t="shared" si="5"/>
        <v>0</v>
      </c>
    </row>
    <row r="47" spans="1:8" ht="20.100000000000001" hidden="1" customHeight="1" x14ac:dyDescent="0.2">
      <c r="A47" s="85" t="s">
        <v>288</v>
      </c>
      <c r="B47" s="55">
        <f>'[2]CONT-RA10717'!B48</f>
        <v>0</v>
      </c>
      <c r="C47" s="245">
        <f>'[2]CONT-RA10717'!E48</f>
        <v>0</v>
      </c>
      <c r="D47" s="245">
        <f>'[2]CONT-RA10717'!H48</f>
        <v>0</v>
      </c>
      <c r="E47" s="245">
        <f>'[2]CONT-RA10717'!K48</f>
        <v>0</v>
      </c>
      <c r="F47" s="245">
        <f>'[2]CONT-RA10717'!N48</f>
        <v>0</v>
      </c>
      <c r="G47" s="245">
        <f t="shared" si="8"/>
        <v>0</v>
      </c>
      <c r="H47" s="245">
        <f t="shared" si="5"/>
        <v>0</v>
      </c>
    </row>
    <row r="48" spans="1:8" ht="20.100000000000001" hidden="1" customHeight="1" x14ac:dyDescent="0.2">
      <c r="A48" s="85"/>
      <c r="B48" s="55"/>
    </row>
    <row r="49" spans="1:8" ht="20.100000000000001" customHeight="1" x14ac:dyDescent="0.2">
      <c r="A49" s="85" t="s">
        <v>289</v>
      </c>
      <c r="B49" s="362">
        <f>SUM(B50:B53)+SUM(B56:B69)+SUM(B74:B90)</f>
        <v>10000</v>
      </c>
      <c r="C49" s="362">
        <f t="shared" ref="C49:H49" si="9">SUM(C50:C53)+SUM(C56:C69)+SUM(C74:C90)</f>
        <v>0</v>
      </c>
      <c r="D49" s="362">
        <f t="shared" si="9"/>
        <v>0</v>
      </c>
      <c r="E49" s="362">
        <f t="shared" si="9"/>
        <v>894088</v>
      </c>
      <c r="F49" s="362">
        <f t="shared" si="9"/>
        <v>0</v>
      </c>
      <c r="G49" s="362">
        <f t="shared" si="9"/>
        <v>894088</v>
      </c>
      <c r="H49" s="362">
        <f t="shared" si="9"/>
        <v>904088</v>
      </c>
    </row>
    <row r="50" spans="1:8" ht="20.100000000000001" hidden="1" customHeight="1" x14ac:dyDescent="0.2">
      <c r="A50" s="85" t="s">
        <v>93</v>
      </c>
      <c r="B50" s="55">
        <f>'[2]CONT-RA10717'!B51</f>
        <v>0</v>
      </c>
      <c r="C50" s="245">
        <f>'[2]CONT-RA10717'!E51</f>
        <v>0</v>
      </c>
      <c r="D50" s="245">
        <f>'[2]CONT-RA10717'!H51</f>
        <v>0</v>
      </c>
      <c r="E50" s="245">
        <f>'[2]CONT-RA10717'!K51</f>
        <v>0</v>
      </c>
      <c r="F50" s="245">
        <f>'[2]CONT-RA10717'!N51</f>
        <v>0</v>
      </c>
      <c r="G50" s="245">
        <f>SUM(C50:F50)</f>
        <v>0</v>
      </c>
      <c r="H50" s="245">
        <f t="shared" ref="H50:H56" si="10">G50+B50</f>
        <v>0</v>
      </c>
    </row>
    <row r="51" spans="1:8" ht="20.100000000000001" hidden="1" customHeight="1" x14ac:dyDescent="0.2">
      <c r="A51" s="85" t="s">
        <v>94</v>
      </c>
      <c r="B51" s="55">
        <f>'[2]CONT-RA10717'!B52</f>
        <v>0</v>
      </c>
      <c r="C51" s="245">
        <f>'[2]CONT-RA10717'!E52</f>
        <v>0</v>
      </c>
      <c r="D51" s="245">
        <f>'[2]CONT-RA10717'!H52</f>
        <v>0</v>
      </c>
      <c r="E51" s="245">
        <f>'[2]CONT-RA10717'!K52</f>
        <v>0</v>
      </c>
      <c r="F51" s="245">
        <f>'[2]CONT-RA10717'!N52</f>
        <v>0</v>
      </c>
      <c r="G51" s="245">
        <f>SUM(C51:F51)</f>
        <v>0</v>
      </c>
      <c r="H51" s="245">
        <f t="shared" si="10"/>
        <v>0</v>
      </c>
    </row>
    <row r="52" spans="1:8" ht="20.100000000000001" hidden="1" customHeight="1" x14ac:dyDescent="0.2">
      <c r="A52" s="85" t="s">
        <v>95</v>
      </c>
      <c r="B52" s="55">
        <f>'[2]CONT-RA10717'!B53</f>
        <v>0</v>
      </c>
      <c r="C52" s="245">
        <f>'[2]CONT-RA10717'!E53</f>
        <v>0</v>
      </c>
      <c r="D52" s="245">
        <f>'[2]CONT-RA10717'!H53</f>
        <v>0</v>
      </c>
      <c r="E52" s="245">
        <f>'[2]CONT-RA10717'!K53</f>
        <v>0</v>
      </c>
      <c r="F52" s="245">
        <f>'[2]CONT-RA10717'!N53</f>
        <v>0</v>
      </c>
      <c r="G52" s="245">
        <f>SUM(C52:F52)</f>
        <v>0</v>
      </c>
      <c r="H52" s="245">
        <f t="shared" si="10"/>
        <v>0</v>
      </c>
    </row>
    <row r="53" spans="1:8" ht="20.100000000000001" customHeight="1" x14ac:dyDescent="0.2">
      <c r="A53" s="85" t="s">
        <v>96</v>
      </c>
      <c r="B53" s="245">
        <f t="shared" ref="B53:G53" si="11">+B54+B55</f>
        <v>0</v>
      </c>
      <c r="C53" s="245">
        <f t="shared" si="11"/>
        <v>0</v>
      </c>
      <c r="D53" s="245">
        <f t="shared" si="11"/>
        <v>0</v>
      </c>
      <c r="E53" s="245">
        <f t="shared" si="11"/>
        <v>540540</v>
      </c>
      <c r="F53" s="245">
        <f t="shared" si="11"/>
        <v>0</v>
      </c>
      <c r="G53" s="245">
        <f t="shared" si="11"/>
        <v>540540</v>
      </c>
      <c r="H53" s="245">
        <f t="shared" si="10"/>
        <v>540540</v>
      </c>
    </row>
    <row r="54" spans="1:8" ht="20.100000000000001" hidden="1" customHeight="1" x14ac:dyDescent="0.2">
      <c r="A54" s="85" t="s">
        <v>97</v>
      </c>
      <c r="B54" s="55">
        <f>'[2]CONT-RA10717'!B55</f>
        <v>0</v>
      </c>
      <c r="C54" s="245">
        <f>'[2]CONT-RA10717'!E55</f>
        <v>0</v>
      </c>
      <c r="D54" s="245">
        <f>'[2]CONT-RA10717'!H55</f>
        <v>0</v>
      </c>
      <c r="E54" s="245">
        <f>'[2]CONT-RA10717'!K55</f>
        <v>540540</v>
      </c>
      <c r="F54" s="245">
        <f>'[2]CONT-RA10717'!N55</f>
        <v>0</v>
      </c>
      <c r="G54" s="245">
        <f>SUM(C54:F54)</f>
        <v>540540</v>
      </c>
      <c r="H54" s="245">
        <f t="shared" si="10"/>
        <v>540540</v>
      </c>
    </row>
    <row r="55" spans="1:8" ht="20.100000000000001" hidden="1" customHeight="1" x14ac:dyDescent="0.2">
      <c r="A55" s="85" t="s">
        <v>98</v>
      </c>
      <c r="B55" s="55">
        <f>'[2]CONT-RA10717'!B56</f>
        <v>0</v>
      </c>
      <c r="C55" s="245">
        <f>'[2]CONT-RA10717'!E56</f>
        <v>0</v>
      </c>
      <c r="D55" s="245">
        <f>'[2]CONT-RA10717'!H56</f>
        <v>0</v>
      </c>
      <c r="E55" s="245">
        <f>'[2]CONT-RA10717'!K56</f>
        <v>0</v>
      </c>
      <c r="F55" s="245">
        <f>'[2]CONT-RA10717'!N56</f>
        <v>0</v>
      </c>
      <c r="G55" s="245">
        <f>SUM(C55:F55)</f>
        <v>0</v>
      </c>
      <c r="H55" s="245">
        <f t="shared" si="10"/>
        <v>0</v>
      </c>
    </row>
    <row r="56" spans="1:8" ht="20.100000000000001" hidden="1" customHeight="1" x14ac:dyDescent="0.2">
      <c r="A56" s="85" t="s">
        <v>99</v>
      </c>
      <c r="B56" s="55">
        <f>'[2]CONT-RA10717'!B57</f>
        <v>0</v>
      </c>
      <c r="C56" s="245">
        <f>'[2]CONT-RA10717'!E57</f>
        <v>0</v>
      </c>
      <c r="D56" s="245">
        <f>'[2]CONT-RA10717'!H57</f>
        <v>0</v>
      </c>
      <c r="E56" s="245">
        <f>'[2]CONT-RA10717'!K57</f>
        <v>0</v>
      </c>
      <c r="F56" s="245">
        <f>'[2]CONT-RA10717'!N57</f>
        <v>0</v>
      </c>
      <c r="G56" s="245">
        <f>SUM(C56:F56)</f>
        <v>0</v>
      </c>
      <c r="H56" s="245">
        <f t="shared" si="10"/>
        <v>0</v>
      </c>
    </row>
    <row r="57" spans="1:8" ht="20.100000000000001" hidden="1" customHeight="1" x14ac:dyDescent="0.2">
      <c r="A57" s="85" t="s">
        <v>100</v>
      </c>
      <c r="B57" s="55"/>
    </row>
    <row r="58" spans="1:8" ht="20.100000000000001" hidden="1" customHeight="1" x14ac:dyDescent="0.2">
      <c r="A58" s="85" t="s">
        <v>101</v>
      </c>
      <c r="B58" s="55">
        <f>'[2]CONT-RA10717'!B59</f>
        <v>0</v>
      </c>
      <c r="C58" s="245">
        <f>'[2]CONT-RA10717'!E59</f>
        <v>0</v>
      </c>
      <c r="D58" s="245">
        <f>'[2]CONT-RA10717'!H59</f>
        <v>0</v>
      </c>
      <c r="E58" s="245">
        <f>'[2]CONT-RA10717'!K59</f>
        <v>0</v>
      </c>
      <c r="F58" s="245">
        <f>'[2]CONT-RA10717'!N59</f>
        <v>0</v>
      </c>
      <c r="G58" s="245">
        <f>SUM(C58:F58)</f>
        <v>0</v>
      </c>
      <c r="H58" s="245">
        <f>G58+B58</f>
        <v>0</v>
      </c>
    </row>
    <row r="59" spans="1:8" ht="20.100000000000001" hidden="1" customHeight="1" x14ac:dyDescent="0.2">
      <c r="A59" s="85" t="s">
        <v>102</v>
      </c>
      <c r="B59" s="55">
        <f>'[2]CONT-RA10717'!B60</f>
        <v>0</v>
      </c>
      <c r="C59" s="245">
        <f>'[2]CONT-RA10717'!E60</f>
        <v>0</v>
      </c>
      <c r="D59" s="245">
        <f>'[2]CONT-RA10717'!H60</f>
        <v>0</v>
      </c>
      <c r="E59" s="245">
        <f>'[2]CONT-RA10717'!K60</f>
        <v>0</v>
      </c>
      <c r="F59" s="245">
        <f>'[2]CONT-RA10717'!N60</f>
        <v>0</v>
      </c>
      <c r="G59" s="245">
        <f>SUM(C59:F59)</f>
        <v>0</v>
      </c>
      <c r="H59" s="245">
        <f>G59+B59</f>
        <v>0</v>
      </c>
    </row>
    <row r="60" spans="1:8" ht="20.100000000000001" hidden="1" customHeight="1" x14ac:dyDescent="0.2">
      <c r="A60" s="85" t="s">
        <v>103</v>
      </c>
      <c r="B60" s="55"/>
    </row>
    <row r="61" spans="1:8" ht="20.100000000000001" hidden="1" customHeight="1" x14ac:dyDescent="0.2">
      <c r="A61" s="85" t="s">
        <v>104</v>
      </c>
      <c r="B61" s="55">
        <f>'[2]CONT-RA10717'!B62</f>
        <v>0</v>
      </c>
      <c r="C61" s="245">
        <f>'[2]CONT-RA10717'!E62</f>
        <v>0</v>
      </c>
      <c r="D61" s="245">
        <f>'[2]CONT-RA10717'!H62</f>
        <v>0</v>
      </c>
      <c r="E61" s="245">
        <f>'[2]CONT-RA10717'!K62</f>
        <v>0</v>
      </c>
      <c r="F61" s="245">
        <f>'[2]CONT-RA10717'!N62</f>
        <v>0</v>
      </c>
      <c r="G61" s="245">
        <f t="shared" ref="G61:G68" si="12">SUM(C61:F61)</f>
        <v>0</v>
      </c>
      <c r="H61" s="245">
        <f t="shared" ref="H61:H92" si="13">G61+B61</f>
        <v>0</v>
      </c>
    </row>
    <row r="62" spans="1:8" ht="20.100000000000001" hidden="1" customHeight="1" x14ac:dyDescent="0.2">
      <c r="A62" s="85" t="s">
        <v>105</v>
      </c>
      <c r="B62" s="55">
        <f>'[2]CONT-RA10717'!B63</f>
        <v>0</v>
      </c>
      <c r="C62" s="245">
        <f>'[2]CONT-RA10717'!E63</f>
        <v>0</v>
      </c>
      <c r="D62" s="245">
        <f>'[2]CONT-RA10717'!H63</f>
        <v>0</v>
      </c>
      <c r="E62" s="245">
        <f>'[2]CONT-RA10717'!K63</f>
        <v>0</v>
      </c>
      <c r="F62" s="245">
        <f>'[2]CONT-RA10717'!N63</f>
        <v>0</v>
      </c>
      <c r="G62" s="245">
        <f t="shared" si="12"/>
        <v>0</v>
      </c>
      <c r="H62" s="245">
        <f t="shared" si="13"/>
        <v>0</v>
      </c>
    </row>
    <row r="63" spans="1:8" ht="20.100000000000001" hidden="1" customHeight="1" x14ac:dyDescent="0.2">
      <c r="A63" s="85" t="s">
        <v>106</v>
      </c>
      <c r="B63" s="55">
        <f>'[2]CONT-RA10717'!B64</f>
        <v>0</v>
      </c>
      <c r="C63" s="245">
        <f>'[2]CONT-RA10717'!E64</f>
        <v>0</v>
      </c>
      <c r="D63" s="245">
        <f>'[2]CONT-RA10717'!H64</f>
        <v>0</v>
      </c>
      <c r="E63" s="245">
        <f>'[2]CONT-RA10717'!K64</f>
        <v>0</v>
      </c>
      <c r="F63" s="245">
        <f>'[2]CONT-RA10717'!N64</f>
        <v>0</v>
      </c>
      <c r="G63" s="245">
        <f t="shared" si="12"/>
        <v>0</v>
      </c>
      <c r="H63" s="245">
        <f t="shared" si="13"/>
        <v>0</v>
      </c>
    </row>
    <row r="64" spans="1:8" ht="20.100000000000001" customHeight="1" x14ac:dyDescent="0.2">
      <c r="A64" s="85" t="s">
        <v>107</v>
      </c>
      <c r="B64" s="55">
        <f>'[2]CONT-RA10717'!B65</f>
        <v>0</v>
      </c>
      <c r="C64" s="245">
        <f>'[2]CONT-RA10717'!E65</f>
        <v>0</v>
      </c>
      <c r="D64" s="245">
        <f>'[2]CONT-RA10717'!H65</f>
        <v>0</v>
      </c>
      <c r="E64" s="245">
        <f>'[2]CONT-RA10717'!K65</f>
        <v>9000</v>
      </c>
      <c r="F64" s="245">
        <f>'[2]CONT-RA10717'!N65</f>
        <v>0</v>
      </c>
      <c r="G64" s="245">
        <f t="shared" si="12"/>
        <v>9000</v>
      </c>
      <c r="H64" s="245">
        <f t="shared" si="13"/>
        <v>9000</v>
      </c>
    </row>
    <row r="65" spans="1:8" ht="20.100000000000001" hidden="1" customHeight="1" x14ac:dyDescent="0.2">
      <c r="A65" s="85" t="s">
        <v>108</v>
      </c>
      <c r="B65" s="55">
        <f>'[2]CONT-RA10717'!B66</f>
        <v>0</v>
      </c>
      <c r="C65" s="245">
        <f>'[2]CONT-RA10717'!E66</f>
        <v>0</v>
      </c>
      <c r="D65" s="245">
        <f>'[2]CONT-RA10717'!H66</f>
        <v>0</v>
      </c>
      <c r="E65" s="245">
        <f>'[2]CONT-RA10717'!K66</f>
        <v>0</v>
      </c>
      <c r="F65" s="245">
        <f>'[2]CONT-RA10717'!N66</f>
        <v>0</v>
      </c>
      <c r="G65" s="245">
        <f t="shared" si="12"/>
        <v>0</v>
      </c>
      <c r="H65" s="245">
        <f t="shared" si="13"/>
        <v>0</v>
      </c>
    </row>
    <row r="66" spans="1:8" ht="20.100000000000001" hidden="1" customHeight="1" x14ac:dyDescent="0.2">
      <c r="A66" s="85" t="s">
        <v>109</v>
      </c>
      <c r="B66" s="55">
        <f>'[2]CONT-RA10717'!B67</f>
        <v>0</v>
      </c>
      <c r="C66" s="245">
        <f>'[2]CONT-RA10717'!E67</f>
        <v>0</v>
      </c>
      <c r="D66" s="245">
        <f>'[2]CONT-RA10717'!H67</f>
        <v>0</v>
      </c>
      <c r="E66" s="245">
        <f>'[2]CONT-RA10717'!K67</f>
        <v>0</v>
      </c>
      <c r="F66" s="245">
        <f>'[2]CONT-RA10717'!N67</f>
        <v>0</v>
      </c>
      <c r="G66" s="245">
        <f t="shared" si="12"/>
        <v>0</v>
      </c>
      <c r="H66" s="245">
        <f t="shared" si="13"/>
        <v>0</v>
      </c>
    </row>
    <row r="67" spans="1:8" ht="20.100000000000001" hidden="1" customHeight="1" x14ac:dyDescent="0.2">
      <c r="A67" s="85" t="s">
        <v>110</v>
      </c>
      <c r="B67" s="55">
        <f>'[2]CONT-RA10717'!B68</f>
        <v>0</v>
      </c>
      <c r="C67" s="245">
        <f>'[2]CONT-RA10717'!E68</f>
        <v>0</v>
      </c>
      <c r="D67" s="245">
        <f>'[2]CONT-RA10717'!H68</f>
        <v>0</v>
      </c>
      <c r="E67" s="245">
        <f>'[2]CONT-RA10717'!K68</f>
        <v>0</v>
      </c>
      <c r="F67" s="245">
        <f>'[2]CONT-RA10717'!N68</f>
        <v>0</v>
      </c>
      <c r="G67" s="245">
        <f t="shared" si="12"/>
        <v>0</v>
      </c>
      <c r="H67" s="245">
        <f t="shared" si="13"/>
        <v>0</v>
      </c>
    </row>
    <row r="68" spans="1:8" ht="20.100000000000001" hidden="1" customHeight="1" x14ac:dyDescent="0.2">
      <c r="A68" s="85" t="s">
        <v>111</v>
      </c>
      <c r="B68" s="55">
        <f>'[2]CONT-RA10717'!B69</f>
        <v>0</v>
      </c>
      <c r="C68" s="245">
        <f>'[2]CONT-RA10717'!E69</f>
        <v>0</v>
      </c>
      <c r="D68" s="245">
        <f>'[2]CONT-RA10717'!H69</f>
        <v>0</v>
      </c>
      <c r="E68" s="245">
        <f>'[2]CONT-RA10717'!K69</f>
        <v>0</v>
      </c>
      <c r="F68" s="245">
        <f>'[2]CONT-RA10717'!N69</f>
        <v>0</v>
      </c>
      <c r="G68" s="245">
        <f t="shared" si="12"/>
        <v>0</v>
      </c>
      <c r="H68" s="245">
        <f t="shared" si="13"/>
        <v>0</v>
      </c>
    </row>
    <row r="69" spans="1:8" ht="20.100000000000001" customHeight="1" x14ac:dyDescent="0.2">
      <c r="A69" s="164" t="s">
        <v>112</v>
      </c>
      <c r="B69" s="58">
        <f t="shared" ref="B69:G69" si="14">SUM(B70:B73)</f>
        <v>7000</v>
      </c>
      <c r="C69" s="362">
        <f t="shared" si="14"/>
        <v>0</v>
      </c>
      <c r="D69" s="362">
        <f t="shared" si="14"/>
        <v>0</v>
      </c>
      <c r="E69" s="362">
        <f t="shared" si="14"/>
        <v>0</v>
      </c>
      <c r="F69" s="362">
        <f t="shared" si="14"/>
        <v>0</v>
      </c>
      <c r="G69" s="362">
        <f t="shared" si="14"/>
        <v>0</v>
      </c>
      <c r="H69" s="362">
        <f t="shared" si="13"/>
        <v>7000</v>
      </c>
    </row>
    <row r="70" spans="1:8" ht="20.100000000000001" customHeight="1" x14ac:dyDescent="0.2">
      <c r="A70" s="164" t="s">
        <v>113</v>
      </c>
      <c r="B70" s="55">
        <f>'[2]CONT-RA10717'!B71</f>
        <v>7000</v>
      </c>
      <c r="C70" s="245">
        <f>'[2]CONT-RA10717'!E71</f>
        <v>0</v>
      </c>
      <c r="D70" s="245">
        <f>'[2]CONT-RA10717'!H71</f>
        <v>0</v>
      </c>
      <c r="E70" s="245">
        <f>'[2]CONT-RA10717'!K71</f>
        <v>0</v>
      </c>
      <c r="F70" s="245">
        <f>'[2]CONT-RA10717'!N71</f>
        <v>0</v>
      </c>
      <c r="G70" s="245">
        <f t="shared" ref="G70:G89" si="15">SUM(C70:F70)</f>
        <v>0</v>
      </c>
      <c r="H70" s="245">
        <f t="shared" si="13"/>
        <v>7000</v>
      </c>
    </row>
    <row r="71" spans="1:8" ht="20.100000000000001" hidden="1" customHeight="1" x14ac:dyDescent="0.2">
      <c r="A71" s="164" t="s">
        <v>114</v>
      </c>
      <c r="B71" s="55">
        <f>'[2]CONT-RA10717'!B72</f>
        <v>0</v>
      </c>
      <c r="C71" s="245">
        <f>'[2]CONT-RA10717'!E72</f>
        <v>0</v>
      </c>
      <c r="D71" s="245">
        <f>'[2]CONT-RA10717'!H72</f>
        <v>0</v>
      </c>
      <c r="E71" s="245">
        <f>'[2]CONT-RA10717'!K72</f>
        <v>0</v>
      </c>
      <c r="F71" s="245">
        <f>'[2]CONT-RA10717'!N72</f>
        <v>0</v>
      </c>
      <c r="G71" s="245">
        <f t="shared" si="15"/>
        <v>0</v>
      </c>
      <c r="H71" s="245">
        <f t="shared" si="13"/>
        <v>0</v>
      </c>
    </row>
    <row r="72" spans="1:8" ht="20.100000000000001" hidden="1" customHeight="1" x14ac:dyDescent="0.2">
      <c r="A72" s="164" t="s">
        <v>115</v>
      </c>
      <c r="B72" s="55">
        <f>'[2]CONT-RA10717'!B73</f>
        <v>0</v>
      </c>
      <c r="C72" s="245">
        <f>'[2]CONT-RA10717'!E73</f>
        <v>0</v>
      </c>
      <c r="D72" s="245">
        <f>'[2]CONT-RA10717'!H73</f>
        <v>0</v>
      </c>
      <c r="E72" s="245">
        <f>'[2]CONT-RA10717'!K73</f>
        <v>0</v>
      </c>
      <c r="F72" s="245">
        <f>'[2]CONT-RA10717'!N73</f>
        <v>0</v>
      </c>
      <c r="G72" s="245">
        <f t="shared" si="15"/>
        <v>0</v>
      </c>
      <c r="H72" s="245">
        <f t="shared" si="13"/>
        <v>0</v>
      </c>
    </row>
    <row r="73" spans="1:8" ht="20.100000000000001" hidden="1" customHeight="1" x14ac:dyDescent="0.2">
      <c r="A73" s="164" t="s">
        <v>116</v>
      </c>
      <c r="B73" s="55">
        <f>'[2]CONT-RA10717'!B74</f>
        <v>0</v>
      </c>
      <c r="C73" s="245">
        <f>'[2]CONT-RA10717'!E74</f>
        <v>0</v>
      </c>
      <c r="D73" s="245">
        <f>'[2]CONT-RA10717'!H74</f>
        <v>0</v>
      </c>
      <c r="E73" s="245">
        <f>'[2]CONT-RA10717'!K74</f>
        <v>0</v>
      </c>
      <c r="F73" s="245">
        <f>'[2]CONT-RA10717'!N74</f>
        <v>0</v>
      </c>
      <c r="G73" s="245">
        <f t="shared" si="15"/>
        <v>0</v>
      </c>
      <c r="H73" s="245">
        <f t="shared" si="13"/>
        <v>0</v>
      </c>
    </row>
    <row r="74" spans="1:8" ht="20.100000000000001" customHeight="1" x14ac:dyDescent="0.2">
      <c r="A74" s="164" t="s">
        <v>117</v>
      </c>
      <c r="B74" s="55">
        <f>'[2]CONT-RA10717'!B75</f>
        <v>0</v>
      </c>
      <c r="C74" s="245">
        <f>'[2]CONT-RA10717'!E75</f>
        <v>0</v>
      </c>
      <c r="D74" s="245">
        <f>'[2]CONT-RA10717'!H75</f>
        <v>0</v>
      </c>
      <c r="E74" s="245">
        <f>'[2]CONT-RA10717'!K75</f>
        <v>82240</v>
      </c>
      <c r="F74" s="245">
        <f>'[2]CONT-RA10717'!N75</f>
        <v>0</v>
      </c>
      <c r="G74" s="245">
        <f t="shared" si="15"/>
        <v>82240</v>
      </c>
      <c r="H74" s="245">
        <f t="shared" si="13"/>
        <v>82240</v>
      </c>
    </row>
    <row r="75" spans="1:8" ht="20.100000000000001" hidden="1" customHeight="1" x14ac:dyDescent="0.2">
      <c r="A75" s="164" t="s">
        <v>118</v>
      </c>
      <c r="B75" s="55">
        <f>'[2]CONT-RA10717'!B76</f>
        <v>0</v>
      </c>
      <c r="C75" s="245">
        <f>'[2]CONT-RA10717'!E76</f>
        <v>0</v>
      </c>
      <c r="D75" s="245">
        <f>'[2]CONT-RA10717'!H76</f>
        <v>0</v>
      </c>
      <c r="E75" s="245">
        <f>'[2]CONT-RA10717'!K76</f>
        <v>0</v>
      </c>
      <c r="F75" s="245">
        <f>'[2]CONT-RA10717'!N76</f>
        <v>0</v>
      </c>
      <c r="G75" s="245">
        <f t="shared" si="15"/>
        <v>0</v>
      </c>
      <c r="H75" s="245">
        <f t="shared" si="13"/>
        <v>0</v>
      </c>
    </row>
    <row r="76" spans="1:8" ht="20.100000000000001" hidden="1" customHeight="1" x14ac:dyDescent="0.2">
      <c r="A76" s="164" t="s">
        <v>119</v>
      </c>
      <c r="B76" s="55">
        <f>'[2]CONT-RA10717'!B77</f>
        <v>0</v>
      </c>
      <c r="C76" s="245">
        <f>'[2]CONT-RA10717'!E77</f>
        <v>0</v>
      </c>
      <c r="D76" s="245">
        <f>'[2]CONT-RA10717'!H77</f>
        <v>0</v>
      </c>
      <c r="E76" s="245">
        <f>'[2]CONT-RA10717'!K77</f>
        <v>0</v>
      </c>
      <c r="F76" s="245">
        <f>'[2]CONT-RA10717'!N77</f>
        <v>0</v>
      </c>
      <c r="G76" s="245">
        <f t="shared" si="15"/>
        <v>0</v>
      </c>
      <c r="H76" s="245">
        <f t="shared" si="13"/>
        <v>0</v>
      </c>
    </row>
    <row r="77" spans="1:8" ht="20.100000000000001" hidden="1" customHeight="1" x14ac:dyDescent="0.2">
      <c r="A77" s="164" t="s">
        <v>120</v>
      </c>
      <c r="B77" s="55">
        <f>'[2]CONT-RA10717'!B78</f>
        <v>0</v>
      </c>
      <c r="C77" s="245">
        <f>'[2]CONT-RA10717'!E78</f>
        <v>0</v>
      </c>
      <c r="D77" s="245">
        <f>'[2]CONT-RA10717'!H78</f>
        <v>0</v>
      </c>
      <c r="E77" s="245">
        <f>'[2]CONT-RA10717'!K78</f>
        <v>0</v>
      </c>
      <c r="F77" s="245">
        <f>'[2]CONT-RA10717'!N78</f>
        <v>0</v>
      </c>
      <c r="G77" s="245">
        <f t="shared" si="15"/>
        <v>0</v>
      </c>
      <c r="H77" s="245">
        <f t="shared" si="13"/>
        <v>0</v>
      </c>
    </row>
    <row r="78" spans="1:8" ht="20.100000000000001" hidden="1" customHeight="1" x14ac:dyDescent="0.2">
      <c r="A78" s="164" t="s">
        <v>121</v>
      </c>
      <c r="B78" s="55">
        <f>'[2]CONT-RA10717'!B79</f>
        <v>0</v>
      </c>
      <c r="C78" s="245">
        <f>'[2]CONT-RA10717'!E79</f>
        <v>0</v>
      </c>
      <c r="D78" s="245">
        <f>'[2]CONT-RA10717'!H79</f>
        <v>0</v>
      </c>
      <c r="E78" s="245">
        <f>'[2]CONT-RA10717'!K79</f>
        <v>0</v>
      </c>
      <c r="F78" s="245">
        <f>'[2]CONT-RA10717'!N79</f>
        <v>0</v>
      </c>
      <c r="G78" s="245">
        <f t="shared" si="15"/>
        <v>0</v>
      </c>
      <c r="H78" s="245">
        <f t="shared" si="13"/>
        <v>0</v>
      </c>
    </row>
    <row r="79" spans="1:8" ht="20.100000000000001" hidden="1" customHeight="1" x14ac:dyDescent="0.2">
      <c r="A79" s="164" t="s">
        <v>122</v>
      </c>
      <c r="B79" s="55">
        <f>'[2]CONT-RA10717'!B80</f>
        <v>0</v>
      </c>
      <c r="C79" s="245">
        <f>'[2]CONT-RA10717'!E80</f>
        <v>0</v>
      </c>
      <c r="D79" s="245">
        <f>'[2]CONT-RA10717'!H80</f>
        <v>0</v>
      </c>
      <c r="E79" s="245">
        <f>'[2]CONT-RA10717'!K80</f>
        <v>0</v>
      </c>
      <c r="F79" s="245">
        <f>'[2]CONT-RA10717'!N80</f>
        <v>0</v>
      </c>
      <c r="G79" s="245">
        <f t="shared" si="15"/>
        <v>0</v>
      </c>
      <c r="H79" s="245">
        <f t="shared" si="13"/>
        <v>0</v>
      </c>
    </row>
    <row r="80" spans="1:8" ht="20.100000000000001" hidden="1" customHeight="1" x14ac:dyDescent="0.2">
      <c r="A80" s="164" t="s">
        <v>305</v>
      </c>
      <c r="B80" s="55">
        <f>'[2]CONT-RA10717'!B81</f>
        <v>0</v>
      </c>
      <c r="C80" s="245">
        <f>'[2]CONT-RA10717'!E81</f>
        <v>0</v>
      </c>
      <c r="D80" s="245">
        <f>'[2]CONT-RA10717'!H81</f>
        <v>0</v>
      </c>
      <c r="E80" s="245">
        <f>'[2]CONT-RA10717'!K81</f>
        <v>0</v>
      </c>
      <c r="F80" s="245">
        <f>'[2]CONT-RA10717'!N81</f>
        <v>0</v>
      </c>
      <c r="G80" s="245">
        <f t="shared" si="15"/>
        <v>0</v>
      </c>
      <c r="H80" s="245">
        <f t="shared" si="13"/>
        <v>0</v>
      </c>
    </row>
    <row r="81" spans="1:8" ht="20.100000000000001" hidden="1" customHeight="1" x14ac:dyDescent="0.2">
      <c r="A81" s="164" t="s">
        <v>125</v>
      </c>
      <c r="B81" s="55">
        <f>'[2]CONT-RA10717'!B82</f>
        <v>0</v>
      </c>
      <c r="C81" s="245">
        <f>'[2]CONT-RA10717'!E82</f>
        <v>0</v>
      </c>
      <c r="D81" s="245">
        <f>'[2]CONT-RA10717'!H82</f>
        <v>0</v>
      </c>
      <c r="E81" s="245">
        <f>'[2]CONT-RA10717'!K82</f>
        <v>0</v>
      </c>
      <c r="F81" s="245">
        <f>'[2]CONT-RA10717'!N82</f>
        <v>0</v>
      </c>
      <c r="G81" s="245">
        <f t="shared" si="15"/>
        <v>0</v>
      </c>
      <c r="H81" s="245">
        <f t="shared" si="13"/>
        <v>0</v>
      </c>
    </row>
    <row r="82" spans="1:8" ht="20.100000000000001" hidden="1" customHeight="1" x14ac:dyDescent="0.2">
      <c r="A82" s="164" t="s">
        <v>127</v>
      </c>
      <c r="B82" s="55">
        <f>'[2]CONT-RA10717'!B83</f>
        <v>0</v>
      </c>
      <c r="C82" s="245">
        <f>'[2]CONT-RA10717'!E83</f>
        <v>0</v>
      </c>
      <c r="D82" s="245">
        <f>'[2]CONT-RA10717'!H83</f>
        <v>0</v>
      </c>
      <c r="E82" s="245">
        <f>'[2]CONT-RA10717'!K83</f>
        <v>0</v>
      </c>
      <c r="F82" s="245">
        <f>'[2]CONT-RA10717'!N83</f>
        <v>0</v>
      </c>
      <c r="G82" s="245">
        <f t="shared" si="15"/>
        <v>0</v>
      </c>
      <c r="H82" s="245">
        <f t="shared" si="13"/>
        <v>0</v>
      </c>
    </row>
    <row r="83" spans="1:8" ht="20.100000000000001" hidden="1" customHeight="1" x14ac:dyDescent="0.2">
      <c r="A83" s="164" t="s">
        <v>129</v>
      </c>
      <c r="B83" s="55">
        <f>'[2]CONT-RA10717'!B84</f>
        <v>0</v>
      </c>
      <c r="C83" s="245">
        <f>'[2]CONT-RA10717'!E84</f>
        <v>0</v>
      </c>
      <c r="D83" s="245">
        <f>'[2]CONT-RA10717'!H84</f>
        <v>0</v>
      </c>
      <c r="E83" s="245">
        <f>'[2]CONT-RA10717'!K84</f>
        <v>0</v>
      </c>
      <c r="F83" s="245">
        <f>'[2]CONT-RA10717'!N84</f>
        <v>0</v>
      </c>
      <c r="G83" s="245">
        <f t="shared" si="15"/>
        <v>0</v>
      </c>
      <c r="H83" s="245">
        <f t="shared" si="13"/>
        <v>0</v>
      </c>
    </row>
    <row r="84" spans="1:8" ht="20.100000000000001" hidden="1" customHeight="1" x14ac:dyDescent="0.2">
      <c r="A84" s="164" t="s">
        <v>131</v>
      </c>
      <c r="B84" s="55">
        <f>'[2]CONT-RA10717'!B85</f>
        <v>0</v>
      </c>
      <c r="C84" s="245">
        <f>'[2]CONT-RA10717'!E85</f>
        <v>0</v>
      </c>
      <c r="D84" s="245">
        <f>'[2]CONT-RA10717'!H85</f>
        <v>0</v>
      </c>
      <c r="E84" s="245">
        <f>'[2]CONT-RA10717'!K85</f>
        <v>0</v>
      </c>
      <c r="F84" s="245">
        <f>'[2]CONT-RA10717'!N85</f>
        <v>0</v>
      </c>
      <c r="G84" s="245">
        <f t="shared" si="15"/>
        <v>0</v>
      </c>
      <c r="H84" s="245">
        <f t="shared" si="13"/>
        <v>0</v>
      </c>
    </row>
    <row r="85" spans="1:8" ht="20.100000000000001" hidden="1" customHeight="1" x14ac:dyDescent="0.2">
      <c r="A85" s="164" t="s">
        <v>133</v>
      </c>
      <c r="B85" s="55">
        <f>'[2]CONT-RA10717'!B86</f>
        <v>0</v>
      </c>
      <c r="C85" s="245">
        <f>'[2]CONT-RA10717'!E86</f>
        <v>0</v>
      </c>
      <c r="D85" s="245">
        <f>'[2]CONT-RA10717'!H86</f>
        <v>0</v>
      </c>
      <c r="E85" s="245">
        <f>'[2]CONT-RA10717'!K86</f>
        <v>0</v>
      </c>
      <c r="F85" s="245">
        <f>'[2]CONT-RA10717'!N86</f>
        <v>0</v>
      </c>
      <c r="G85" s="245">
        <f t="shared" si="15"/>
        <v>0</v>
      </c>
      <c r="H85" s="245">
        <f t="shared" si="13"/>
        <v>0</v>
      </c>
    </row>
    <row r="86" spans="1:8" ht="20.100000000000001" hidden="1" customHeight="1" x14ac:dyDescent="0.2">
      <c r="A86" s="164" t="s">
        <v>135</v>
      </c>
      <c r="B86" s="55">
        <f>'[2]CONT-RA10717'!B87</f>
        <v>0</v>
      </c>
      <c r="C86" s="245">
        <f>'[2]CONT-RA10717'!E87</f>
        <v>0</v>
      </c>
      <c r="D86" s="245">
        <f>'[2]CONT-RA10717'!H87</f>
        <v>0</v>
      </c>
      <c r="E86" s="245">
        <f>'[2]CONT-RA10717'!K87</f>
        <v>0</v>
      </c>
      <c r="F86" s="245">
        <f>'[2]CONT-RA10717'!N87</f>
        <v>0</v>
      </c>
      <c r="G86" s="245">
        <f t="shared" si="15"/>
        <v>0</v>
      </c>
      <c r="H86" s="245">
        <f t="shared" si="13"/>
        <v>0</v>
      </c>
    </row>
    <row r="87" spans="1:8" ht="20.100000000000001" hidden="1" customHeight="1" x14ac:dyDescent="0.2">
      <c r="A87" s="164" t="s">
        <v>137</v>
      </c>
      <c r="B87" s="55">
        <f>'[2]CONT-RA10717'!B88</f>
        <v>0</v>
      </c>
      <c r="C87" s="245">
        <f>'[2]CONT-RA10717'!E88</f>
        <v>0</v>
      </c>
      <c r="D87" s="245">
        <f>'[2]CONT-RA10717'!H88</f>
        <v>0</v>
      </c>
      <c r="E87" s="245">
        <f>'[2]CONT-RA10717'!K88</f>
        <v>0</v>
      </c>
      <c r="F87" s="245">
        <f>'[2]CONT-RA10717'!N88</f>
        <v>0</v>
      </c>
      <c r="G87" s="245">
        <f t="shared" si="15"/>
        <v>0</v>
      </c>
      <c r="H87" s="245">
        <f t="shared" si="13"/>
        <v>0</v>
      </c>
    </row>
    <row r="88" spans="1:8" ht="20.100000000000001" hidden="1" customHeight="1" x14ac:dyDescent="0.2">
      <c r="A88" s="164" t="s">
        <v>139</v>
      </c>
      <c r="B88" s="55">
        <f>'[2]CONT-RA10717'!B89</f>
        <v>0</v>
      </c>
      <c r="C88" s="245">
        <f>'[2]CONT-RA10717'!E89</f>
        <v>0</v>
      </c>
      <c r="D88" s="245">
        <f>'[2]CONT-RA10717'!H89</f>
        <v>0</v>
      </c>
      <c r="E88" s="245">
        <f>'[2]CONT-RA10717'!K89</f>
        <v>0</v>
      </c>
      <c r="F88" s="245">
        <f>'[2]CONT-RA10717'!N89</f>
        <v>0</v>
      </c>
      <c r="G88" s="245">
        <f t="shared" si="15"/>
        <v>0</v>
      </c>
      <c r="H88" s="245">
        <f t="shared" si="13"/>
        <v>0</v>
      </c>
    </row>
    <row r="89" spans="1:8" ht="20.100000000000001" hidden="1" customHeight="1" x14ac:dyDescent="0.2">
      <c r="A89" s="164" t="s">
        <v>141</v>
      </c>
      <c r="B89" s="55">
        <f>'[2]CONT-RA10717'!B90</f>
        <v>0</v>
      </c>
      <c r="C89" s="245">
        <f>'[2]CONT-RA10717'!E90</f>
        <v>0</v>
      </c>
      <c r="D89" s="245">
        <f>'[2]CONT-RA10717'!H90</f>
        <v>0</v>
      </c>
      <c r="E89" s="245">
        <f>'[2]CONT-RA10717'!K90</f>
        <v>0</v>
      </c>
      <c r="F89" s="245">
        <f>'[2]CONT-RA10717'!N90</f>
        <v>0</v>
      </c>
      <c r="G89" s="245">
        <f t="shared" si="15"/>
        <v>0</v>
      </c>
      <c r="H89" s="245">
        <f t="shared" si="13"/>
        <v>0</v>
      </c>
    </row>
    <row r="90" spans="1:8" ht="20.100000000000001" customHeight="1" x14ac:dyDescent="0.2">
      <c r="A90" s="164" t="s">
        <v>143</v>
      </c>
      <c r="B90" s="55">
        <f>B91+B92</f>
        <v>3000</v>
      </c>
      <c r="C90" s="55">
        <f t="shared" ref="C90:H90" si="16">C91+C92</f>
        <v>0</v>
      </c>
      <c r="D90" s="55">
        <f t="shared" si="16"/>
        <v>0</v>
      </c>
      <c r="E90" s="55">
        <f t="shared" si="16"/>
        <v>262308</v>
      </c>
      <c r="F90" s="55">
        <f t="shared" si="16"/>
        <v>0</v>
      </c>
      <c r="G90" s="55">
        <f t="shared" si="16"/>
        <v>262308</v>
      </c>
      <c r="H90" s="55">
        <f t="shared" si="16"/>
        <v>265308</v>
      </c>
    </row>
    <row r="91" spans="1:8" ht="20.100000000000001" hidden="1" customHeight="1" x14ac:dyDescent="0.2">
      <c r="A91" s="164" t="s">
        <v>144</v>
      </c>
      <c r="B91" s="55">
        <f>'[2]CONT-RA10717'!B92</f>
        <v>3000</v>
      </c>
      <c r="E91" s="245">
        <f>'[2]CONT-RA10717'!I92</f>
        <v>262308</v>
      </c>
      <c r="G91" s="245">
        <f>SUM(C91:F91)</f>
        <v>262308</v>
      </c>
      <c r="H91" s="245">
        <f t="shared" si="13"/>
        <v>265308</v>
      </c>
    </row>
    <row r="92" spans="1:8" ht="20.100000000000001" hidden="1" customHeight="1" x14ac:dyDescent="0.2">
      <c r="A92" s="164" t="s">
        <v>145</v>
      </c>
      <c r="B92" s="55"/>
      <c r="G92" s="245">
        <f>SUM(B92:F92)</f>
        <v>0</v>
      </c>
      <c r="H92" s="245">
        <f t="shared" si="13"/>
        <v>0</v>
      </c>
    </row>
    <row r="93" spans="1:8" ht="20.100000000000001" hidden="1" customHeight="1" x14ac:dyDescent="0.2">
      <c r="A93" s="368"/>
      <c r="B93" s="394"/>
    </row>
    <row r="94" spans="1:8" ht="20.100000000000001" customHeight="1" x14ac:dyDescent="0.2">
      <c r="A94" s="85" t="s">
        <v>291</v>
      </c>
      <c r="B94" s="395">
        <f>'[2]CONT-RA10717'!B95</f>
        <v>0</v>
      </c>
      <c r="C94" s="396">
        <f>'[2]CONT-RA10717'!E95</f>
        <v>7549444</v>
      </c>
      <c r="D94" s="396">
        <f>'[2]CONT-RA10717'!H95</f>
        <v>0</v>
      </c>
      <c r="E94" s="396">
        <f>'[2]CONT-RA10717'!K95</f>
        <v>1100164</v>
      </c>
      <c r="F94" s="396">
        <f>'[2]CONT-RA10717'!N95</f>
        <v>0</v>
      </c>
      <c r="G94" s="396">
        <f>SUM(C94:F94)</f>
        <v>8649608</v>
      </c>
      <c r="H94" s="396">
        <f>G94+B94</f>
        <v>8649608</v>
      </c>
    </row>
    <row r="95" spans="1:8" ht="20.100000000000001" customHeight="1" x14ac:dyDescent="0.2">
      <c r="A95" s="369" t="s">
        <v>306</v>
      </c>
      <c r="B95" s="397">
        <f t="shared" ref="B95:F95" si="17">SUM(B96:B97)</f>
        <v>0</v>
      </c>
      <c r="C95" s="397">
        <f t="shared" si="17"/>
        <v>0</v>
      </c>
      <c r="D95" s="397">
        <f t="shared" si="17"/>
        <v>518489</v>
      </c>
      <c r="E95" s="397">
        <f t="shared" si="17"/>
        <v>0</v>
      </c>
      <c r="F95" s="397">
        <f t="shared" si="17"/>
        <v>0</v>
      </c>
      <c r="G95" s="397">
        <f>SUM(G96:G97)</f>
        <v>518489</v>
      </c>
      <c r="H95" s="397">
        <f>G95+B95</f>
        <v>518489</v>
      </c>
    </row>
    <row r="96" spans="1:8" ht="20.100000000000001" hidden="1" customHeight="1" x14ac:dyDescent="0.2">
      <c r="A96" s="369" t="s">
        <v>293</v>
      </c>
      <c r="B96" s="371">
        <f>'[2]CONT-RA10717'!B97</f>
        <v>0</v>
      </c>
      <c r="C96" s="245">
        <f>'[2]CONT-RA10717'!E97</f>
        <v>0</v>
      </c>
      <c r="D96" s="245">
        <f>'[2]CONT-RA10717'!H97</f>
        <v>518489</v>
      </c>
      <c r="E96" s="245">
        <f>'[2]CONT-RA10717'!K97</f>
        <v>0</v>
      </c>
      <c r="F96" s="245">
        <f>'[2]CONT-RA10717'!N97</f>
        <v>0</v>
      </c>
      <c r="G96" s="245">
        <f>SUM(C96:F96)</f>
        <v>518489</v>
      </c>
      <c r="H96" s="245">
        <f>G96+B96</f>
        <v>518489</v>
      </c>
    </row>
    <row r="97" spans="1:8" ht="20.100000000000001" hidden="1" customHeight="1" x14ac:dyDescent="0.2">
      <c r="A97" s="369" t="s">
        <v>294</v>
      </c>
      <c r="B97" s="371">
        <f>'[2]CONT-RA10717'!B98</f>
        <v>0</v>
      </c>
      <c r="C97" s="245">
        <f>'[2]CONT-RA10717'!E98</f>
        <v>0</v>
      </c>
      <c r="D97" s="245">
        <f>'[2]CONT-RA10717'!H98</f>
        <v>0</v>
      </c>
      <c r="E97" s="245">
        <f>'[2]CONT-RA10717'!K98</f>
        <v>0</v>
      </c>
      <c r="F97" s="245">
        <f>'[2]CONT-RA10717'!N98</f>
        <v>0</v>
      </c>
      <c r="G97" s="245">
        <f>SUM(C97:F97)</f>
        <v>0</v>
      </c>
      <c r="H97" s="245">
        <f>G97+B97</f>
        <v>0</v>
      </c>
    </row>
    <row r="98" spans="1:8" ht="20.100000000000001" hidden="1" customHeight="1" x14ac:dyDescent="0.2">
      <c r="A98" s="85" t="s">
        <v>307</v>
      </c>
      <c r="B98" s="55">
        <f>'[2]CONT-RA10717'!B99</f>
        <v>0</v>
      </c>
      <c r="C98" s="245">
        <f>'[2]CONT-RA10717'!E99</f>
        <v>0</v>
      </c>
      <c r="D98" s="245">
        <f>'[2]CONT-RA10717'!H99</f>
        <v>0</v>
      </c>
      <c r="E98" s="245">
        <f>'[2]CONT-RA10717'!K99</f>
        <v>0</v>
      </c>
      <c r="F98" s="245">
        <f>'[2]CONT-RA10717'!N99</f>
        <v>0</v>
      </c>
      <c r="G98" s="245">
        <f>SUM(C98:F98)</f>
        <v>0</v>
      </c>
      <c r="H98" s="245">
        <f>G98+B98</f>
        <v>0</v>
      </c>
    </row>
    <row r="99" spans="1:8" ht="20.100000000000001" hidden="1" customHeight="1" x14ac:dyDescent="0.2">
      <c r="A99" s="368"/>
      <c r="B99" s="55"/>
    </row>
    <row r="100" spans="1:8" ht="20.100000000000001" customHeight="1" thickBot="1" x14ac:dyDescent="0.25">
      <c r="A100" s="390" t="s">
        <v>41</v>
      </c>
      <c r="B100" s="376">
        <f t="shared" ref="B100:H100" si="18">SUM(B6:B12)+SUM(B15:B20)+SUM(B24:B26)+SUM(B29:B30)+SUM(B33:B49)+B95+B94+B98+B99</f>
        <v>16696833</v>
      </c>
      <c r="C100" s="376">
        <f t="shared" si="18"/>
        <v>7549444</v>
      </c>
      <c r="D100" s="376">
        <f t="shared" si="18"/>
        <v>518489</v>
      </c>
      <c r="E100" s="376">
        <f t="shared" si="18"/>
        <v>13386570</v>
      </c>
      <c r="F100" s="376">
        <f t="shared" si="18"/>
        <v>624875</v>
      </c>
      <c r="G100" s="376">
        <f t="shared" si="18"/>
        <v>22079378</v>
      </c>
      <c r="H100" s="376">
        <f t="shared" si="18"/>
        <v>38776211</v>
      </c>
    </row>
    <row r="101" spans="1:8" ht="12" customHeight="1" thickTop="1" x14ac:dyDescent="0.2">
      <c r="D101" s="105"/>
    </row>
    <row r="102" spans="1:8" s="245" customFormat="1" ht="12" customHeight="1" x14ac:dyDescent="0.2">
      <c r="D102" s="105"/>
    </row>
    <row r="103" spans="1:8" s="245" customFormat="1" ht="12" customHeight="1" x14ac:dyDescent="0.2">
      <c r="D103" s="398"/>
    </row>
    <row r="104" spans="1:8" s="245" customFormat="1" ht="12" customHeight="1" x14ac:dyDescent="0.2">
      <c r="D104" s="105"/>
    </row>
    <row r="105" spans="1:8" s="245" customFormat="1" ht="12" customHeight="1" x14ac:dyDescent="0.2">
      <c r="D105" s="105"/>
    </row>
    <row r="106" spans="1:8" s="245" customFormat="1" ht="12" customHeight="1" x14ac:dyDescent="0.2">
      <c r="D106" s="105"/>
    </row>
    <row r="107" spans="1:8" s="245" customFormat="1" ht="12" customHeight="1" x14ac:dyDescent="0.2">
      <c r="D107" s="105"/>
    </row>
    <row r="108" spans="1:8" s="245" customFormat="1" ht="12" customHeight="1" x14ac:dyDescent="0.2">
      <c r="D108" s="105"/>
    </row>
    <row r="112" spans="1:8" s="245" customFormat="1" ht="12" customHeight="1" x14ac:dyDescent="0.2">
      <c r="A112" s="5"/>
      <c r="B112" s="5"/>
      <c r="C112" s="5"/>
    </row>
  </sheetData>
  <printOptions gridLines="1"/>
  <pageMargins left="1.3" right="0.25" top="0.82" bottom="0.35" header="0.23" footer="0.19"/>
  <pageSetup paperSize="9" scale="95" orientation="portrait" r:id="rId1"/>
  <headerFooter alignWithMargins="0">
    <oddFooter>&amp;L&amp;7                        &amp;D/&amp;T&amp;CPage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01"/>
  <sheetViews>
    <sheetView zoomScale="118" zoomScaleNormal="118" zoomScaleSheetLayoutView="80" workbookViewId="0">
      <pane xSplit="1" ySplit="5" topLeftCell="B81" activePane="bottomRight" state="frozen"/>
      <selection pane="topRight" activeCell="B1" sqref="B1"/>
      <selection pane="bottomLeft" activeCell="A7" sqref="A7"/>
      <selection pane="bottomRight" activeCell="K104" sqref="K104"/>
    </sheetView>
  </sheetViews>
  <sheetFormatPr defaultRowHeight="12.75" x14ac:dyDescent="0.2"/>
  <cols>
    <col min="1" max="1" width="17.140625" style="245" customWidth="1"/>
    <col min="2" max="2" width="11.5703125" style="245" customWidth="1"/>
    <col min="3" max="3" width="9.42578125" style="245" customWidth="1"/>
    <col min="4" max="6" width="10.7109375" style="245" customWidth="1"/>
    <col min="7" max="7" width="9.85546875" style="245" hidden="1" customWidth="1"/>
    <col min="8" max="8" width="10.140625" style="245" customWidth="1"/>
    <col min="9" max="9" width="10.42578125" style="245" customWidth="1"/>
    <col min="10" max="10" width="10" style="245" hidden="1" customWidth="1"/>
    <col min="11" max="11" width="9.7109375" style="245" customWidth="1"/>
    <col min="12" max="13" width="10.7109375" style="245" customWidth="1"/>
    <col min="14" max="14" width="10.7109375" style="245" hidden="1" customWidth="1"/>
    <col min="15" max="15" width="10.7109375" style="245" customWidth="1"/>
    <col min="16" max="16384" width="9.140625" style="5"/>
  </cols>
  <sheetData>
    <row r="1" spans="1:15" s="377" customFormat="1" ht="16.5" customHeight="1" x14ac:dyDescent="0.2">
      <c r="A1" s="344" t="str">
        <f>[2]SUM!A1</f>
        <v>CY 2017 ALLOTMENT RELEASES</v>
      </c>
      <c r="B1" s="344"/>
      <c r="C1" s="344"/>
      <c r="O1" s="378"/>
    </row>
    <row r="2" spans="1:15" s="377" customFormat="1" x14ac:dyDescent="0.2">
      <c r="A2" s="379" t="s">
        <v>308</v>
      </c>
      <c r="B2" s="379"/>
      <c r="C2" s="379"/>
    </row>
    <row r="3" spans="1:15" s="377" customFormat="1" ht="15" customHeight="1" x14ac:dyDescent="0.2">
      <c r="A3" s="344" t="str">
        <f>[2]SUM!A3</f>
        <v>JANUARY 1-AUGUST 31, 2017</v>
      </c>
      <c r="B3" s="344"/>
      <c r="C3" s="344"/>
      <c r="E3" s="1"/>
      <c r="F3" s="1"/>
    </row>
    <row r="4" spans="1:15" s="377" customFormat="1" x14ac:dyDescent="0.2">
      <c r="A4" s="344" t="s">
        <v>1</v>
      </c>
      <c r="B4" s="344"/>
      <c r="C4" s="344"/>
      <c r="E4" s="1"/>
      <c r="F4" s="1"/>
    </row>
    <row r="5" spans="1:15" s="400" customFormat="1" ht="50.25" customHeight="1" x14ac:dyDescent="0.25">
      <c r="A5" s="399" t="s">
        <v>2</v>
      </c>
      <c r="B5" s="385" t="s">
        <v>309</v>
      </c>
      <c r="C5" s="385" t="s">
        <v>310</v>
      </c>
      <c r="D5" s="385" t="s">
        <v>311</v>
      </c>
      <c r="E5" s="385" t="s">
        <v>312</v>
      </c>
      <c r="F5" s="385" t="s">
        <v>313</v>
      </c>
      <c r="G5" s="385" t="s">
        <v>314</v>
      </c>
      <c r="H5" s="385" t="s">
        <v>315</v>
      </c>
      <c r="I5" s="399" t="s">
        <v>316</v>
      </c>
      <c r="J5" s="399" t="s">
        <v>317</v>
      </c>
      <c r="K5" s="385" t="s">
        <v>318</v>
      </c>
      <c r="L5" s="385" t="s">
        <v>319</v>
      </c>
      <c r="M5" s="393" t="s">
        <v>320</v>
      </c>
      <c r="N5" s="385" t="s">
        <v>321</v>
      </c>
      <c r="O5" s="385" t="s">
        <v>41</v>
      </c>
    </row>
    <row r="6" spans="1:15" ht="14.25" customHeight="1" x14ac:dyDescent="0.2">
      <c r="A6" s="357" t="s">
        <v>254</v>
      </c>
      <c r="B6" s="49">
        <f>[2]AUTO!F7</f>
        <v>467717</v>
      </c>
      <c r="C6" s="49">
        <f>[2]AUTO!K7</f>
        <v>0</v>
      </c>
      <c r="D6" s="49">
        <f>[2]AUTO!N7</f>
        <v>0</v>
      </c>
      <c r="E6" s="49">
        <f>[2]AUTO!S7</f>
        <v>0</v>
      </c>
      <c r="F6" s="49"/>
      <c r="G6" s="49">
        <f>[2]AUTO!AD7</f>
        <v>0</v>
      </c>
      <c r="H6" s="49">
        <f>[2]AUTO!AE7</f>
        <v>0</v>
      </c>
      <c r="I6" s="49">
        <f>[2]AUTO!AF7</f>
        <v>0</v>
      </c>
      <c r="J6" s="49">
        <f>[2]AUTO!AG7</f>
        <v>0</v>
      </c>
      <c r="K6" s="49">
        <f>[2]AUTO!AJ7</f>
        <v>0</v>
      </c>
      <c r="L6" s="49">
        <f>[2]AUTO!AM7</f>
        <v>0</v>
      </c>
      <c r="M6" s="49">
        <f>[2]AUTO!AQ7</f>
        <v>0</v>
      </c>
      <c r="N6" s="49">
        <f>[2]AUTO!AR7</f>
        <v>0</v>
      </c>
      <c r="O6" s="49">
        <f t="shared" ref="O6:O11" si="0">SUM(B6:N6)</f>
        <v>467717</v>
      </c>
    </row>
    <row r="7" spans="1:15" x14ac:dyDescent="0.2">
      <c r="A7" s="29" t="s">
        <v>255</v>
      </c>
      <c r="B7" s="49">
        <f>[2]AUTO!F8</f>
        <v>39147</v>
      </c>
      <c r="C7" s="49">
        <f>[2]AUTO!K8</f>
        <v>0</v>
      </c>
      <c r="D7" s="49">
        <f>[2]AUTO!N8</f>
        <v>0</v>
      </c>
      <c r="E7" s="49">
        <f>[2]AUTO!S8</f>
        <v>0</v>
      </c>
      <c r="F7" s="49"/>
      <c r="G7" s="49">
        <f>[2]AUTO!AD8</f>
        <v>0</v>
      </c>
      <c r="H7" s="49">
        <f>[2]AUTO!AE8</f>
        <v>480</v>
      </c>
      <c r="I7" s="49">
        <f>[2]AUTO!AF8</f>
        <v>0</v>
      </c>
      <c r="J7" s="49">
        <f>[2]AUTO!AG8</f>
        <v>0</v>
      </c>
      <c r="K7" s="49">
        <f>[2]AUTO!AJ8</f>
        <v>0</v>
      </c>
      <c r="L7" s="49">
        <f>[2]AUTO!AM8</f>
        <v>0</v>
      </c>
      <c r="M7" s="49">
        <f>[2]AUTO!AQ8</f>
        <v>0</v>
      </c>
      <c r="N7" s="49">
        <f>[2]AUTO!AR8</f>
        <v>0</v>
      </c>
      <c r="O7" s="49">
        <f t="shared" si="0"/>
        <v>39627</v>
      </c>
    </row>
    <row r="8" spans="1:15" x14ac:dyDescent="0.2">
      <c r="A8" s="29" t="s">
        <v>256</v>
      </c>
      <c r="B8" s="49">
        <f>[2]AUTO!F9</f>
        <v>4929</v>
      </c>
      <c r="C8" s="49">
        <f>[2]AUTO!K9</f>
        <v>0</v>
      </c>
      <c r="D8" s="49">
        <f>[2]AUTO!N9</f>
        <v>0</v>
      </c>
      <c r="E8" s="49">
        <f>[2]AUTO!S9</f>
        <v>0</v>
      </c>
      <c r="F8" s="49"/>
      <c r="G8" s="49">
        <f>[2]AUTO!AD9</f>
        <v>0</v>
      </c>
      <c r="H8" s="49">
        <f>[2]AUTO!AE9</f>
        <v>0</v>
      </c>
      <c r="I8" s="49">
        <f>[2]AUTO!AF9</f>
        <v>0</v>
      </c>
      <c r="J8" s="49">
        <f>[2]AUTO!AG9</f>
        <v>0</v>
      </c>
      <c r="K8" s="49">
        <f>[2]AUTO!AJ9</f>
        <v>0</v>
      </c>
      <c r="L8" s="49">
        <f>[2]AUTO!AM9</f>
        <v>0</v>
      </c>
      <c r="M8" s="49">
        <f>[2]AUTO!AQ9</f>
        <v>0</v>
      </c>
      <c r="N8" s="49">
        <f>[2]AUTO!AR9</f>
        <v>0</v>
      </c>
      <c r="O8" s="49">
        <f t="shared" si="0"/>
        <v>4929</v>
      </c>
    </row>
    <row r="9" spans="1:15" x14ac:dyDescent="0.2">
      <c r="A9" s="29" t="s">
        <v>257</v>
      </c>
      <c r="B9" s="49">
        <f>[2]AUTO!F10</f>
        <v>340301</v>
      </c>
      <c r="C9" s="49">
        <f>[2]AUTO!K10</f>
        <v>0</v>
      </c>
      <c r="D9" s="49">
        <f>[2]AUTO!N10</f>
        <v>0</v>
      </c>
      <c r="E9" s="49">
        <f>[2]AUTO!S10</f>
        <v>0</v>
      </c>
      <c r="F9" s="49"/>
      <c r="G9" s="49">
        <f>[2]AUTO!AD10</f>
        <v>0</v>
      </c>
      <c r="H9" s="49">
        <f>[2]AUTO!AE10</f>
        <v>0</v>
      </c>
      <c r="I9" s="49">
        <f>[2]AUTO!AF10</f>
        <v>0</v>
      </c>
      <c r="J9" s="49">
        <f>[2]AUTO!AG10</f>
        <v>0</v>
      </c>
      <c r="K9" s="49">
        <f>[2]AUTO!AJ10</f>
        <v>0</v>
      </c>
      <c r="L9" s="49">
        <f>[2]AUTO!AM10</f>
        <v>0</v>
      </c>
      <c r="M9" s="49">
        <f>[2]AUTO!AQ10</f>
        <v>0</v>
      </c>
      <c r="N9" s="49">
        <f>[2]AUTO!AR10</f>
        <v>0</v>
      </c>
      <c r="O9" s="49">
        <f t="shared" si="0"/>
        <v>340301</v>
      </c>
    </row>
    <row r="10" spans="1:15" x14ac:dyDescent="0.2">
      <c r="A10" s="29" t="s">
        <v>258</v>
      </c>
      <c r="B10" s="49">
        <f>[2]AUTO!F11</f>
        <v>346573</v>
      </c>
      <c r="C10" s="49">
        <f>[2]AUTO!K11</f>
        <v>181919</v>
      </c>
      <c r="D10" s="49">
        <f>[2]AUTO!N11</f>
        <v>0</v>
      </c>
      <c r="E10" s="49">
        <f>[2]AUTO!S11</f>
        <v>189886</v>
      </c>
      <c r="F10" s="49"/>
      <c r="G10" s="49">
        <f>[2]AUTO!AD11</f>
        <v>0</v>
      </c>
      <c r="H10" s="49">
        <f>[2]AUTO!AE11</f>
        <v>0</v>
      </c>
      <c r="I10" s="49">
        <f>[2]AUTO!AF11</f>
        <v>0</v>
      </c>
      <c r="J10" s="49">
        <f>[2]AUTO!AG11</f>
        <v>0</v>
      </c>
      <c r="K10" s="49">
        <f>[2]AUTO!AJ11</f>
        <v>0</v>
      </c>
      <c r="L10" s="49">
        <f>[2]AUTO!AM11</f>
        <v>0</v>
      </c>
      <c r="M10" s="49">
        <f>[2]AUTO!AQ11</f>
        <v>0</v>
      </c>
      <c r="N10" s="49">
        <f>[2]AUTO!AR11</f>
        <v>0</v>
      </c>
      <c r="O10" s="49">
        <f t="shared" si="0"/>
        <v>718378</v>
      </c>
    </row>
    <row r="11" spans="1:15" x14ac:dyDescent="0.2">
      <c r="A11" s="29" t="s">
        <v>259</v>
      </c>
      <c r="B11" s="49">
        <f>[2]AUTO!F12</f>
        <v>646702</v>
      </c>
      <c r="C11" s="49">
        <f>[2]AUTO!K12</f>
        <v>5342</v>
      </c>
      <c r="D11" s="49">
        <f>[2]AUTO!N12</f>
        <v>0</v>
      </c>
      <c r="E11" s="49">
        <f>[2]AUTO!S12</f>
        <v>0</v>
      </c>
      <c r="F11" s="49"/>
      <c r="G11" s="49">
        <f>[2]AUTO!AD12</f>
        <v>0</v>
      </c>
      <c r="H11" s="49">
        <f>[2]AUTO!AE12</f>
        <v>0</v>
      </c>
      <c r="I11" s="49">
        <f>[2]AUTO!AF12</f>
        <v>0</v>
      </c>
      <c r="J11" s="49">
        <f>[2]AUTO!AG12</f>
        <v>0</v>
      </c>
      <c r="K11" s="49">
        <f>[2]AUTO!AJ12</f>
        <v>0</v>
      </c>
      <c r="L11" s="49">
        <f>[2]AUTO!AM12</f>
        <v>0</v>
      </c>
      <c r="M11" s="49">
        <f>[2]AUTO!AQ12</f>
        <v>0</v>
      </c>
      <c r="N11" s="49">
        <f>[2]AUTO!AR12</f>
        <v>0</v>
      </c>
      <c r="O11" s="49">
        <f t="shared" si="0"/>
        <v>652044</v>
      </c>
    </row>
    <row r="12" spans="1:15" x14ac:dyDescent="0.2">
      <c r="A12" s="85" t="s">
        <v>260</v>
      </c>
      <c r="B12" s="49">
        <f t="shared" ref="B12:N12" si="1">+B13+B14</f>
        <v>25488127</v>
      </c>
      <c r="C12" s="49">
        <f t="shared" si="1"/>
        <v>52797</v>
      </c>
      <c r="D12" s="49">
        <f t="shared" si="1"/>
        <v>7173</v>
      </c>
      <c r="E12" s="49">
        <f t="shared" si="1"/>
        <v>409524</v>
      </c>
      <c r="F12" s="49"/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  <c r="L12" s="49">
        <f t="shared" si="1"/>
        <v>0</v>
      </c>
      <c r="M12" s="49">
        <f t="shared" si="1"/>
        <v>0</v>
      </c>
      <c r="N12" s="49">
        <f t="shared" si="1"/>
        <v>0</v>
      </c>
      <c r="O12" s="49">
        <f>+O13+O14</f>
        <v>25957621</v>
      </c>
    </row>
    <row r="13" spans="1:15" hidden="1" x14ac:dyDescent="0.2">
      <c r="A13" s="85" t="s">
        <v>261</v>
      </c>
      <c r="B13" s="49">
        <f>[2]AUTO!F14</f>
        <v>39633</v>
      </c>
      <c r="C13" s="49">
        <f>[2]AUTO!K14</f>
        <v>52797</v>
      </c>
      <c r="D13" s="49">
        <f>[2]AUTO!N14</f>
        <v>7173</v>
      </c>
      <c r="E13" s="49">
        <f>[2]AUTO!S14</f>
        <v>409524</v>
      </c>
      <c r="F13" s="49"/>
      <c r="G13" s="49">
        <f>[2]AUTO!AD14</f>
        <v>0</v>
      </c>
      <c r="H13" s="49">
        <f>[2]AUTO!AE14</f>
        <v>0</v>
      </c>
      <c r="I13" s="49">
        <f>[2]AUTO!AF14</f>
        <v>0</v>
      </c>
      <c r="J13" s="49">
        <f>[2]AUTO!AG14</f>
        <v>0</v>
      </c>
      <c r="K13" s="49">
        <f>[2]AUTO!AJ14</f>
        <v>0</v>
      </c>
      <c r="L13" s="49">
        <f>[2]AUTO!AM14</f>
        <v>0</v>
      </c>
      <c r="M13" s="49">
        <f>[2]AUTO!AQ14</f>
        <v>0</v>
      </c>
      <c r="N13" s="49">
        <f>[2]AUTO!AR14</f>
        <v>0</v>
      </c>
      <c r="O13" s="49">
        <f t="shared" ref="O13:O19" si="2">SUM(B13:N13)</f>
        <v>509127</v>
      </c>
    </row>
    <row r="14" spans="1:15" hidden="1" x14ac:dyDescent="0.2">
      <c r="A14" s="85" t="s">
        <v>262</v>
      </c>
      <c r="B14" s="49">
        <f>[2]AUTO!F15</f>
        <v>25448494</v>
      </c>
      <c r="C14" s="49">
        <f>[2]AUTO!K15</f>
        <v>0</v>
      </c>
      <c r="D14" s="49">
        <f>[2]AUTO!N15</f>
        <v>0</v>
      </c>
      <c r="E14" s="49">
        <f>[2]AUTO!S15</f>
        <v>0</v>
      </c>
      <c r="F14" s="49"/>
      <c r="G14" s="49">
        <f>[2]AUTO!AD15</f>
        <v>0</v>
      </c>
      <c r="H14" s="49">
        <f>[2]AUTO!AE15</f>
        <v>0</v>
      </c>
      <c r="I14" s="49">
        <f>[2]AUTO!AF15</f>
        <v>0</v>
      </c>
      <c r="J14" s="49">
        <f>[2]AUTO!AG15</f>
        <v>0</v>
      </c>
      <c r="K14" s="49">
        <f>[2]AUTO!AJ15</f>
        <v>0</v>
      </c>
      <c r="L14" s="49">
        <f>[2]AUTO!AM15</f>
        <v>0</v>
      </c>
      <c r="M14" s="49">
        <f>[2]AUTO!AQ15</f>
        <v>0</v>
      </c>
      <c r="N14" s="49">
        <f>[2]AUTO!AR15</f>
        <v>0</v>
      </c>
      <c r="O14" s="49">
        <f t="shared" si="2"/>
        <v>25448494</v>
      </c>
    </row>
    <row r="15" spans="1:15" x14ac:dyDescent="0.2">
      <c r="A15" s="85" t="s">
        <v>263</v>
      </c>
      <c r="B15" s="49">
        <f>[2]AUTO!F16</f>
        <v>2827184</v>
      </c>
      <c r="C15" s="49">
        <f>[2]AUTO!K16</f>
        <v>0</v>
      </c>
      <c r="D15" s="49">
        <f>[2]AUTO!N16</f>
        <v>0</v>
      </c>
      <c r="E15" s="49">
        <f>[2]AUTO!S16</f>
        <v>0</v>
      </c>
      <c r="F15" s="49"/>
      <c r="G15" s="49">
        <f>[2]AUTO!AD16</f>
        <v>0</v>
      </c>
      <c r="H15" s="49">
        <f>[2]AUTO!AE16</f>
        <v>0</v>
      </c>
      <c r="I15" s="49">
        <f>[2]AUTO!AF16</f>
        <v>0</v>
      </c>
      <c r="J15" s="49">
        <f>[2]AUTO!AG16</f>
        <v>0</v>
      </c>
      <c r="K15" s="49">
        <f>[2]AUTO!AJ16</f>
        <v>0</v>
      </c>
      <c r="L15" s="49">
        <f>[2]AUTO!AM16</f>
        <v>0</v>
      </c>
      <c r="M15" s="49">
        <f>[2]AUTO!AQ16</f>
        <v>0</v>
      </c>
      <c r="N15" s="49">
        <f>[2]AUTO!AR16</f>
        <v>0</v>
      </c>
      <c r="O15" s="49">
        <f t="shared" si="2"/>
        <v>2827184</v>
      </c>
    </row>
    <row r="16" spans="1:15" x14ac:dyDescent="0.2">
      <c r="A16" s="85" t="s">
        <v>264</v>
      </c>
      <c r="B16" s="49">
        <f>[2]AUTO!F17</f>
        <v>35670</v>
      </c>
      <c r="C16" s="49">
        <f>[2]AUTO!K17</f>
        <v>0</v>
      </c>
      <c r="D16" s="49">
        <f>[2]AUTO!N17</f>
        <v>130539</v>
      </c>
      <c r="E16" s="49">
        <f>[2]AUTO!S17</f>
        <v>1497740</v>
      </c>
      <c r="F16" s="49"/>
      <c r="G16" s="49">
        <f>[2]AUTO!AD17</f>
        <v>0</v>
      </c>
      <c r="H16" s="49">
        <f>[2]AUTO!AE17</f>
        <v>0</v>
      </c>
      <c r="I16" s="49">
        <f>[2]AUTO!AF17</f>
        <v>0</v>
      </c>
      <c r="J16" s="49">
        <f>[2]AUTO!AG17</f>
        <v>0</v>
      </c>
      <c r="K16" s="49">
        <f>[2]AUTO!AJ17</f>
        <v>0</v>
      </c>
      <c r="L16" s="49">
        <f>[2]AUTO!AM17</f>
        <v>0</v>
      </c>
      <c r="M16" s="49">
        <f>[2]AUTO!AQ17</f>
        <v>0</v>
      </c>
      <c r="N16" s="49">
        <f>[2]AUTO!AR17</f>
        <v>0</v>
      </c>
      <c r="O16" s="49">
        <f t="shared" si="2"/>
        <v>1663949</v>
      </c>
    </row>
    <row r="17" spans="1:15" x14ac:dyDescent="0.2">
      <c r="A17" s="85" t="s">
        <v>265</v>
      </c>
      <c r="B17" s="49">
        <f>[2]AUTO!F18</f>
        <v>590669</v>
      </c>
      <c r="C17" s="49">
        <f>[2]AUTO!K18</f>
        <v>9272</v>
      </c>
      <c r="D17" s="49">
        <f>[2]AUTO!N18</f>
        <v>0</v>
      </c>
      <c r="E17" s="49">
        <f>[2]AUTO!S18</f>
        <v>79618</v>
      </c>
      <c r="F17" s="49"/>
      <c r="G17" s="49">
        <f>[2]AUTO!AD18</f>
        <v>0</v>
      </c>
      <c r="H17" s="49">
        <f>[2]AUTO!AE18</f>
        <v>0</v>
      </c>
      <c r="I17" s="49">
        <f>[2]AUTO!AF18</f>
        <v>0</v>
      </c>
      <c r="J17" s="49">
        <f>[2]AUTO!AG18</f>
        <v>0</v>
      </c>
      <c r="K17" s="49">
        <f>[2]AUTO!AJ18</f>
        <v>0</v>
      </c>
      <c r="L17" s="49">
        <f>[2]AUTO!AM18</f>
        <v>0</v>
      </c>
      <c r="M17" s="49">
        <f>[2]AUTO!AQ18</f>
        <v>0</v>
      </c>
      <c r="N17" s="49">
        <f>[2]AUTO!AR18</f>
        <v>0</v>
      </c>
      <c r="O17" s="49">
        <f t="shared" si="2"/>
        <v>679559</v>
      </c>
    </row>
    <row r="18" spans="1:15" x14ac:dyDescent="0.2">
      <c r="A18" s="85" t="s">
        <v>266</v>
      </c>
      <c r="B18" s="49">
        <f>[2]AUTO!F19</f>
        <v>549802</v>
      </c>
      <c r="C18" s="49">
        <f>[2]AUTO!K19</f>
        <v>0</v>
      </c>
      <c r="D18" s="49">
        <f>[2]AUTO!N19</f>
        <v>3762325</v>
      </c>
      <c r="E18" s="49">
        <f>[2]AUTO!S19</f>
        <v>1282345</v>
      </c>
      <c r="F18" s="49"/>
      <c r="G18" s="49">
        <f>[2]AUTO!AD19</f>
        <v>0</v>
      </c>
      <c r="H18" s="49">
        <f>[2]AUTO!AE19</f>
        <v>0</v>
      </c>
      <c r="I18" s="49">
        <f>[2]AUTO!AF19</f>
        <v>0</v>
      </c>
      <c r="J18" s="49">
        <f>[2]AUTO!AG19</f>
        <v>0</v>
      </c>
      <c r="K18" s="49">
        <f>[2]AUTO!AJ19</f>
        <v>0</v>
      </c>
      <c r="L18" s="49">
        <f>[2]AUTO!AM19</f>
        <v>0</v>
      </c>
      <c r="M18" s="49">
        <f>[2]AUTO!AQ19</f>
        <v>0</v>
      </c>
      <c r="N18" s="49">
        <f>[2]AUTO!AR19</f>
        <v>0</v>
      </c>
      <c r="O18" s="49">
        <f t="shared" si="2"/>
        <v>5594472</v>
      </c>
    </row>
    <row r="19" spans="1:15" x14ac:dyDescent="0.2">
      <c r="A19" s="85" t="s">
        <v>267</v>
      </c>
      <c r="B19" s="49">
        <f>[2]AUTO!F20</f>
        <v>124232</v>
      </c>
      <c r="C19" s="49">
        <f>[2]AUTO!K20</f>
        <v>0</v>
      </c>
      <c r="D19" s="49">
        <f>[2]AUTO!N20</f>
        <v>0</v>
      </c>
      <c r="E19" s="49">
        <f>[2]AUTO!S20</f>
        <v>0</v>
      </c>
      <c r="F19" s="49"/>
      <c r="G19" s="49">
        <f>[2]AUTO!AD20</f>
        <v>0</v>
      </c>
      <c r="H19" s="49">
        <f>[2]AUTO!AE20</f>
        <v>0</v>
      </c>
      <c r="I19" s="49">
        <f>[2]AUTO!AF20</f>
        <v>0</v>
      </c>
      <c r="J19" s="49">
        <f>[2]AUTO!AG20</f>
        <v>0</v>
      </c>
      <c r="K19" s="49">
        <f>[2]AUTO!AJ20</f>
        <v>0</v>
      </c>
      <c r="L19" s="49">
        <f>[2]AUTO!AM20</f>
        <v>0</v>
      </c>
      <c r="M19" s="49">
        <f>[2]AUTO!AQ20</f>
        <v>0</v>
      </c>
      <c r="N19" s="49">
        <f>[2]AUTO!AR20</f>
        <v>0</v>
      </c>
      <c r="O19" s="49">
        <f t="shared" si="2"/>
        <v>124232</v>
      </c>
    </row>
    <row r="20" spans="1:15" ht="12.75" customHeight="1" x14ac:dyDescent="0.2">
      <c r="A20" s="85" t="s">
        <v>268</v>
      </c>
      <c r="B20" s="49">
        <f t="shared" ref="B20:N20" si="3">+B21+B22</f>
        <v>1888409</v>
      </c>
      <c r="C20" s="49">
        <f t="shared" si="3"/>
        <v>21513</v>
      </c>
      <c r="D20" s="49">
        <f t="shared" si="3"/>
        <v>298782</v>
      </c>
      <c r="E20" s="49">
        <f t="shared" si="3"/>
        <v>354161</v>
      </c>
      <c r="F20" s="49"/>
      <c r="G20" s="49">
        <f t="shared" si="3"/>
        <v>0</v>
      </c>
      <c r="H20" s="49">
        <f t="shared" si="3"/>
        <v>0</v>
      </c>
      <c r="I20" s="49">
        <f t="shared" si="3"/>
        <v>0</v>
      </c>
      <c r="J20" s="49">
        <f t="shared" si="3"/>
        <v>0</v>
      </c>
      <c r="K20" s="49">
        <f t="shared" si="3"/>
        <v>0</v>
      </c>
      <c r="L20" s="49">
        <f t="shared" si="3"/>
        <v>0</v>
      </c>
      <c r="M20" s="49">
        <f t="shared" si="3"/>
        <v>0</v>
      </c>
      <c r="N20" s="49">
        <f t="shared" si="3"/>
        <v>0</v>
      </c>
      <c r="O20" s="49">
        <f>+O21+O22</f>
        <v>2562865</v>
      </c>
    </row>
    <row r="21" spans="1:15" hidden="1" x14ac:dyDescent="0.2">
      <c r="A21" s="85" t="s">
        <v>261</v>
      </c>
      <c r="B21" s="49">
        <f>[2]AUTO!F22</f>
        <v>556231</v>
      </c>
      <c r="C21" s="49">
        <f>[2]AUTO!K22</f>
        <v>21513</v>
      </c>
      <c r="D21" s="49">
        <f>[2]AUTO!N22</f>
        <v>298782</v>
      </c>
      <c r="E21" s="49">
        <f>[2]AUTO!S22</f>
        <v>354161</v>
      </c>
      <c r="F21" s="49"/>
      <c r="G21" s="49">
        <f>[2]AUTO!AD22</f>
        <v>0</v>
      </c>
      <c r="H21" s="49">
        <f>[2]AUTO!AE22</f>
        <v>0</v>
      </c>
      <c r="I21" s="49">
        <f>[2]AUTO!AF22</f>
        <v>0</v>
      </c>
      <c r="J21" s="49">
        <f>[2]AUTO!AG22</f>
        <v>0</v>
      </c>
      <c r="K21" s="49">
        <f>[2]AUTO!AJ22</f>
        <v>0</v>
      </c>
      <c r="L21" s="49">
        <f>[2]AUTO!AM22</f>
        <v>0</v>
      </c>
      <c r="M21" s="49">
        <f>[2]AUTO!AQ22</f>
        <v>0</v>
      </c>
      <c r="N21" s="49">
        <f>[2]AUTO!AR22</f>
        <v>0</v>
      </c>
      <c r="O21" s="49">
        <f>SUM(B21:N21)</f>
        <v>1230687</v>
      </c>
    </row>
    <row r="22" spans="1:15" hidden="1" x14ac:dyDescent="0.2">
      <c r="A22" s="85" t="s">
        <v>262</v>
      </c>
      <c r="B22" s="49">
        <f>[2]AUTO!F23</f>
        <v>1332178</v>
      </c>
      <c r="C22" s="49">
        <f>[2]AUTO!K23</f>
        <v>0</v>
      </c>
      <c r="D22" s="49">
        <f>[2]AUTO!N23</f>
        <v>0</v>
      </c>
      <c r="E22" s="49">
        <f>[2]AUTO!S23</f>
        <v>0</v>
      </c>
      <c r="F22" s="49"/>
      <c r="G22" s="49">
        <f>[2]AUTO!AD23</f>
        <v>0</v>
      </c>
      <c r="H22" s="49">
        <f>[2]AUTO!AE23</f>
        <v>0</v>
      </c>
      <c r="I22" s="49">
        <f>[2]AUTO!AF23</f>
        <v>0</v>
      </c>
      <c r="J22" s="49">
        <f>[2]AUTO!AG23</f>
        <v>0</v>
      </c>
      <c r="K22" s="49">
        <f>[2]AUTO!AJ23</f>
        <v>0</v>
      </c>
      <c r="L22" s="49">
        <f>[2]AUTO!AM23</f>
        <v>0</v>
      </c>
      <c r="M22" s="49">
        <f>[2]AUTO!AQ23</f>
        <v>0</v>
      </c>
      <c r="N22" s="49">
        <f>[2]AUTO!AR23</f>
        <v>0</v>
      </c>
      <c r="O22" s="49">
        <f>SUM(B22:N22)</f>
        <v>1332178</v>
      </c>
    </row>
    <row r="23" spans="1:15" x14ac:dyDescent="0.2">
      <c r="A23" s="85" t="s">
        <v>71</v>
      </c>
      <c r="B23" s="49">
        <f>[2]AUTO!F24</f>
        <v>59472</v>
      </c>
      <c r="C23" s="49">
        <f>[2]AUTO!K24</f>
        <v>189753</v>
      </c>
      <c r="D23" s="49">
        <f>[2]AUTO!N24</f>
        <v>0</v>
      </c>
      <c r="E23" s="49">
        <f>[2]AUTO!S24</f>
        <v>0</v>
      </c>
      <c r="F23" s="49"/>
      <c r="G23" s="49">
        <f>[2]AUTO!AD24</f>
        <v>0</v>
      </c>
      <c r="H23" s="49">
        <f>[2]AUTO!AE24</f>
        <v>0</v>
      </c>
      <c r="I23" s="49">
        <f>[2]AUTO!AF24</f>
        <v>0</v>
      </c>
      <c r="J23" s="49">
        <f>[2]AUTO!AG24</f>
        <v>0</v>
      </c>
      <c r="K23" s="49">
        <f>[2]AUTO!AJ24</f>
        <v>0</v>
      </c>
      <c r="L23" s="49">
        <f>[2]AUTO!AM24</f>
        <v>0</v>
      </c>
      <c r="M23" s="49">
        <f>[2]AUTO!AQ24</f>
        <v>0</v>
      </c>
      <c r="N23" s="49">
        <f>[2]AUTO!AR24</f>
        <v>0</v>
      </c>
      <c r="O23" s="49">
        <f>SUM(B23:N23)</f>
        <v>249225</v>
      </c>
    </row>
    <row r="24" spans="1:15" x14ac:dyDescent="0.2">
      <c r="A24" s="85" t="s">
        <v>269</v>
      </c>
      <c r="B24" s="49">
        <f>[2]AUTO!F25</f>
        <v>518364</v>
      </c>
      <c r="C24" s="49">
        <f>[2]AUTO!K25</f>
        <v>13870</v>
      </c>
      <c r="D24" s="49">
        <f>[2]AUTO!N25</f>
        <v>10518</v>
      </c>
      <c r="E24" s="49">
        <f>[2]AUTO!S25</f>
        <v>1036827</v>
      </c>
      <c r="F24" s="49"/>
      <c r="G24" s="49">
        <f>[2]AUTO!AD25</f>
        <v>0</v>
      </c>
      <c r="H24" s="49">
        <f>[2]AUTO!AE25</f>
        <v>0</v>
      </c>
      <c r="I24" s="49">
        <f>[2]AUTO!AF25</f>
        <v>0</v>
      </c>
      <c r="J24" s="49">
        <f>[2]AUTO!AG25</f>
        <v>0</v>
      </c>
      <c r="K24" s="49">
        <f>[2]AUTO!AJ25</f>
        <v>0</v>
      </c>
      <c r="L24" s="49">
        <f>[2]AUTO!AM25</f>
        <v>0</v>
      </c>
      <c r="M24" s="49">
        <f>[2]AUTO!AQ25</f>
        <v>0</v>
      </c>
      <c r="N24" s="49">
        <f>[2]AUTO!AR25</f>
        <v>0</v>
      </c>
      <c r="O24" s="49">
        <f>SUM(B24:N24)</f>
        <v>1579579</v>
      </c>
    </row>
    <row r="25" spans="1:15" x14ac:dyDescent="0.2">
      <c r="A25" s="85" t="s">
        <v>270</v>
      </c>
      <c r="B25" s="49">
        <f>[2]AUTO!F26</f>
        <v>589464</v>
      </c>
      <c r="C25" s="49">
        <f>[2]AUTO!K26</f>
        <v>0</v>
      </c>
      <c r="D25" s="49">
        <f>[2]AUTO!N26</f>
        <v>0</v>
      </c>
      <c r="E25" s="49">
        <f>[2]AUTO!S26</f>
        <v>475072</v>
      </c>
      <c r="F25" s="49"/>
      <c r="G25" s="49">
        <f>[2]AUTO!AD26</f>
        <v>0</v>
      </c>
      <c r="H25" s="49">
        <f>[2]AUTO!AE26</f>
        <v>0</v>
      </c>
      <c r="I25" s="49">
        <f>[2]AUTO!AF26</f>
        <v>0</v>
      </c>
      <c r="J25" s="49">
        <f>[2]AUTO!AG26</f>
        <v>0</v>
      </c>
      <c r="K25" s="49">
        <f>[2]AUTO!AJ26</f>
        <v>8755</v>
      </c>
      <c r="L25" s="49">
        <f>[2]AUTO!AM26</f>
        <v>0</v>
      </c>
      <c r="M25" s="49">
        <f>[2]AUTO!AQ26</f>
        <v>0</v>
      </c>
      <c r="N25" s="49">
        <f>[2]AUTO!AR26</f>
        <v>0</v>
      </c>
      <c r="O25" s="49">
        <f>SUM(B25:N25)</f>
        <v>1073291</v>
      </c>
    </row>
    <row r="26" spans="1:15" x14ac:dyDescent="0.2">
      <c r="A26" s="85" t="s">
        <v>271</v>
      </c>
      <c r="B26" s="49">
        <f t="shared" ref="B26:N26" si="4">+B27+B28</f>
        <v>214625</v>
      </c>
      <c r="C26" s="49">
        <f t="shared" si="4"/>
        <v>0</v>
      </c>
      <c r="D26" s="49">
        <f t="shared" si="4"/>
        <v>0</v>
      </c>
      <c r="E26" s="49">
        <f t="shared" si="4"/>
        <v>76939</v>
      </c>
      <c r="F26" s="49"/>
      <c r="G26" s="49">
        <f t="shared" si="4"/>
        <v>0</v>
      </c>
      <c r="H26" s="49">
        <f t="shared" si="4"/>
        <v>0</v>
      </c>
      <c r="I26" s="49">
        <f t="shared" si="4"/>
        <v>0</v>
      </c>
      <c r="J26" s="49">
        <f t="shared" si="4"/>
        <v>0</v>
      </c>
      <c r="K26" s="49">
        <f t="shared" si="4"/>
        <v>0</v>
      </c>
      <c r="L26" s="49">
        <f t="shared" si="4"/>
        <v>0</v>
      </c>
      <c r="M26" s="49">
        <f t="shared" si="4"/>
        <v>0</v>
      </c>
      <c r="N26" s="49">
        <f t="shared" si="4"/>
        <v>0</v>
      </c>
      <c r="O26" s="49">
        <f>+O27+O28</f>
        <v>291564</v>
      </c>
    </row>
    <row r="27" spans="1:15" hidden="1" x14ac:dyDescent="0.2">
      <c r="A27" s="85" t="s">
        <v>261</v>
      </c>
      <c r="B27" s="49">
        <f>[2]AUTO!F28</f>
        <v>214625</v>
      </c>
      <c r="C27" s="49">
        <f>[2]AUTO!K28</f>
        <v>0</v>
      </c>
      <c r="D27" s="49">
        <f>[2]AUTO!N28</f>
        <v>0</v>
      </c>
      <c r="E27" s="49">
        <f>[2]AUTO!S28</f>
        <v>76939</v>
      </c>
      <c r="F27" s="49"/>
      <c r="G27" s="49">
        <f>[2]AUTO!AD28</f>
        <v>0</v>
      </c>
      <c r="H27" s="49">
        <f>[2]AUTO!AE28</f>
        <v>0</v>
      </c>
      <c r="I27" s="49">
        <f>[2]AUTO!AF28</f>
        <v>0</v>
      </c>
      <c r="J27" s="49">
        <f>[2]AUTO!AG28</f>
        <v>0</v>
      </c>
      <c r="K27" s="49">
        <f>[2]AUTO!AJ28</f>
        <v>0</v>
      </c>
      <c r="L27" s="49">
        <f>[2]AUTO!AM28</f>
        <v>0</v>
      </c>
      <c r="M27" s="49">
        <f>[2]AUTO!AQ28</f>
        <v>0</v>
      </c>
      <c r="N27" s="49">
        <f>[2]AUTO!AR28</f>
        <v>0</v>
      </c>
      <c r="O27" s="49">
        <f>SUM(B27:N27)</f>
        <v>291564</v>
      </c>
    </row>
    <row r="28" spans="1:15" hidden="1" x14ac:dyDescent="0.2">
      <c r="A28" s="85" t="s">
        <v>262</v>
      </c>
      <c r="B28" s="49">
        <f>[2]AUTO!F29</f>
        <v>0</v>
      </c>
      <c r="C28" s="49">
        <f>[2]AUTO!K29</f>
        <v>0</v>
      </c>
      <c r="D28" s="49">
        <f>[2]AUTO!N29</f>
        <v>0</v>
      </c>
      <c r="E28" s="49">
        <f>[2]AUTO!S29</f>
        <v>0</v>
      </c>
      <c r="F28" s="49"/>
      <c r="G28" s="49">
        <f>[2]AUTO!AD29</f>
        <v>0</v>
      </c>
      <c r="H28" s="49">
        <f>[2]AUTO!AE29</f>
        <v>0</v>
      </c>
      <c r="I28" s="49">
        <f>[2]AUTO!AF29</f>
        <v>0</v>
      </c>
      <c r="J28" s="49">
        <f>[2]AUTO!AG29</f>
        <v>0</v>
      </c>
      <c r="K28" s="49">
        <f>[2]AUTO!AJ29</f>
        <v>0</v>
      </c>
      <c r="L28" s="49">
        <f>[2]AUTO!AM29</f>
        <v>0</v>
      </c>
      <c r="M28" s="49">
        <f>[2]AUTO!AQ29</f>
        <v>0</v>
      </c>
      <c r="N28" s="49">
        <f>[2]AUTO!AR29</f>
        <v>0</v>
      </c>
      <c r="O28" s="49">
        <f>SUM(B28:N28)</f>
        <v>0</v>
      </c>
    </row>
    <row r="29" spans="1:15" x14ac:dyDescent="0.2">
      <c r="A29" s="85" t="s">
        <v>272</v>
      </c>
      <c r="B29" s="49">
        <f>[2]AUTO!F30</f>
        <v>254955</v>
      </c>
      <c r="C29" s="49">
        <f>[2]AUTO!K30</f>
        <v>0</v>
      </c>
      <c r="D29" s="49">
        <f>[2]AUTO!N30</f>
        <v>387686</v>
      </c>
      <c r="E29" s="49">
        <f>[2]AUTO!S30</f>
        <v>0</v>
      </c>
      <c r="F29" s="49"/>
      <c r="G29" s="49">
        <f>[2]AUTO!AD30</f>
        <v>0</v>
      </c>
      <c r="H29" s="49">
        <f>[2]AUTO!AE30</f>
        <v>0</v>
      </c>
      <c r="I29" s="49">
        <f>[2]AUTO!AF30</f>
        <v>0</v>
      </c>
      <c r="J29" s="49">
        <f>[2]AUTO!AG30</f>
        <v>0</v>
      </c>
      <c r="K29" s="49">
        <f>[2]AUTO!AJ30</f>
        <v>696258</v>
      </c>
      <c r="L29" s="49">
        <f>[2]AUTO!AM30</f>
        <v>2942313</v>
      </c>
      <c r="M29" s="49">
        <f>[2]AUTO!AQ30</f>
        <v>0</v>
      </c>
      <c r="N29" s="49">
        <f>[2]AUTO!AR30</f>
        <v>0</v>
      </c>
      <c r="O29" s="49">
        <f>SUM(B29:N29)</f>
        <v>4281212</v>
      </c>
    </row>
    <row r="30" spans="1:15" x14ac:dyDescent="0.2">
      <c r="A30" s="85" t="s">
        <v>273</v>
      </c>
      <c r="B30" s="49">
        <f t="shared" ref="B30:N30" si="5">+B31+B32</f>
        <v>661887</v>
      </c>
      <c r="C30" s="49">
        <f t="shared" si="5"/>
        <v>35204</v>
      </c>
      <c r="D30" s="49">
        <f t="shared" si="5"/>
        <v>545</v>
      </c>
      <c r="E30" s="49">
        <f t="shared" si="5"/>
        <v>0</v>
      </c>
      <c r="F30" s="49">
        <f t="shared" si="5"/>
        <v>11661307</v>
      </c>
      <c r="G30" s="49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0</v>
      </c>
      <c r="K30" s="49">
        <f t="shared" si="5"/>
        <v>0</v>
      </c>
      <c r="L30" s="49">
        <f t="shared" si="5"/>
        <v>0</v>
      </c>
      <c r="M30" s="49">
        <f t="shared" si="5"/>
        <v>0</v>
      </c>
      <c r="N30" s="49">
        <f t="shared" si="5"/>
        <v>0</v>
      </c>
      <c r="O30" s="49">
        <f>+O31+O32</f>
        <v>12358943</v>
      </c>
    </row>
    <row r="31" spans="1:15" hidden="1" x14ac:dyDescent="0.2">
      <c r="A31" s="85" t="s">
        <v>261</v>
      </c>
      <c r="B31" s="49">
        <f>[2]AUTO!F32</f>
        <v>113996</v>
      </c>
      <c r="C31" s="49">
        <f>[2]AUTO!K32</f>
        <v>35204</v>
      </c>
      <c r="D31" s="49">
        <f>[2]AUTO!N32</f>
        <v>545</v>
      </c>
      <c r="E31" s="49">
        <f>[2]AUTO!S32</f>
        <v>0</v>
      </c>
      <c r="F31" s="49">
        <f>[2]AUTO!W32</f>
        <v>11661307</v>
      </c>
      <c r="G31" s="49">
        <f>[2]AUTO!AD32</f>
        <v>0</v>
      </c>
      <c r="H31" s="49">
        <f>[2]AUTO!AE32</f>
        <v>0</v>
      </c>
      <c r="I31" s="49">
        <f>[2]AUTO!AF32</f>
        <v>0</v>
      </c>
      <c r="J31" s="49">
        <f>[2]AUTO!AG32</f>
        <v>0</v>
      </c>
      <c r="K31" s="49">
        <f>[2]AUTO!AJ32</f>
        <v>0</v>
      </c>
      <c r="L31" s="49">
        <f>[2]AUTO!AM32</f>
        <v>0</v>
      </c>
      <c r="M31" s="49">
        <f>[2]AUTO!AQ32</f>
        <v>0</v>
      </c>
      <c r="N31" s="49">
        <f>[2]AUTO!AR32</f>
        <v>0</v>
      </c>
      <c r="O31" s="49">
        <f t="shared" ref="O31:O47" si="6">SUM(B31:N31)</f>
        <v>11811052</v>
      </c>
    </row>
    <row r="32" spans="1:15" hidden="1" x14ac:dyDescent="0.2">
      <c r="A32" s="85" t="s">
        <v>262</v>
      </c>
      <c r="B32" s="49">
        <f>[2]AUTO!F33</f>
        <v>547891</v>
      </c>
      <c r="C32" s="49">
        <f>[2]AUTO!K33</f>
        <v>0</v>
      </c>
      <c r="D32" s="49">
        <f>[2]AUTO!N33</f>
        <v>0</v>
      </c>
      <c r="E32" s="49">
        <f>[2]AUTO!S33</f>
        <v>0</v>
      </c>
      <c r="F32" s="49">
        <f>[2]AUTO!W33</f>
        <v>0</v>
      </c>
      <c r="G32" s="49">
        <f>[2]AUTO!AD33</f>
        <v>0</v>
      </c>
      <c r="H32" s="49">
        <f>[2]AUTO!AE33</f>
        <v>0</v>
      </c>
      <c r="I32" s="49">
        <f>[2]AUTO!AF33</f>
        <v>0</v>
      </c>
      <c r="J32" s="49">
        <f>[2]AUTO!AG33</f>
        <v>0</v>
      </c>
      <c r="K32" s="49">
        <f>[2]AUTO!AJ33</f>
        <v>0</v>
      </c>
      <c r="L32" s="49">
        <f>[2]AUTO!AM33</f>
        <v>0</v>
      </c>
      <c r="M32" s="49">
        <f>[2]AUTO!AQ33</f>
        <v>0</v>
      </c>
      <c r="N32" s="49">
        <f>[2]AUTO!AR33</f>
        <v>0</v>
      </c>
      <c r="O32" s="49">
        <f t="shared" si="6"/>
        <v>547891</v>
      </c>
    </row>
    <row r="33" spans="1:15" x14ac:dyDescent="0.2">
      <c r="A33" s="85" t="s">
        <v>274</v>
      </c>
      <c r="B33" s="49">
        <f>[2]AUTO!F34</f>
        <v>189504</v>
      </c>
      <c r="C33" s="49">
        <f>[2]AUTO!K34</f>
        <v>1830</v>
      </c>
      <c r="D33" s="49">
        <f>[2]AUTO!N34</f>
        <v>1648</v>
      </c>
      <c r="E33" s="49">
        <f>[2]AUTO!S34</f>
        <v>0</v>
      </c>
      <c r="F33" s="49"/>
      <c r="G33" s="49">
        <f>[2]AUTO!AD34</f>
        <v>0</v>
      </c>
      <c r="H33" s="49">
        <f>[2]AUTO!AE34</f>
        <v>0</v>
      </c>
      <c r="I33" s="49">
        <f>[2]AUTO!AF34</f>
        <v>0</v>
      </c>
      <c r="J33" s="49">
        <f>[2]AUTO!AG34</f>
        <v>0</v>
      </c>
      <c r="K33" s="49">
        <f>[2]AUTO!AJ34</f>
        <v>0</v>
      </c>
      <c r="L33" s="49">
        <f>[2]AUTO!AM34</f>
        <v>0</v>
      </c>
      <c r="M33" s="49">
        <f>[2]AUTO!AQ34</f>
        <v>0</v>
      </c>
      <c r="N33" s="49">
        <f>[2]AUTO!AR34</f>
        <v>0</v>
      </c>
      <c r="O33" s="49">
        <f t="shared" si="6"/>
        <v>192982</v>
      </c>
    </row>
    <row r="34" spans="1:15" x14ac:dyDescent="0.2">
      <c r="A34" s="85" t="s">
        <v>275</v>
      </c>
      <c r="B34" s="49">
        <f>[2]AUTO!F35</f>
        <v>103923</v>
      </c>
      <c r="C34" s="49">
        <f>[2]AUTO!K35</f>
        <v>257813</v>
      </c>
      <c r="D34" s="49">
        <f>[2]AUTO!N35</f>
        <v>26286</v>
      </c>
      <c r="E34" s="49">
        <f>[2]AUTO!S35</f>
        <v>0</v>
      </c>
      <c r="F34" s="49"/>
      <c r="G34" s="49">
        <f>[2]AUTO!AD35</f>
        <v>0</v>
      </c>
      <c r="H34" s="49">
        <f>[2]AUTO!AE35</f>
        <v>0</v>
      </c>
      <c r="I34" s="49">
        <f>[2]AUTO!AF35</f>
        <v>0</v>
      </c>
      <c r="J34" s="49">
        <f>[2]AUTO!AG35</f>
        <v>0</v>
      </c>
      <c r="K34" s="49">
        <f>[2]AUTO!AJ35</f>
        <v>14987</v>
      </c>
      <c r="L34" s="49">
        <f>[2]AUTO!AM35</f>
        <v>0</v>
      </c>
      <c r="M34" s="49">
        <f>[2]AUTO!AQ35</f>
        <v>0</v>
      </c>
      <c r="N34" s="49">
        <f>[2]AUTO!AR35</f>
        <v>0</v>
      </c>
      <c r="O34" s="49">
        <f t="shared" si="6"/>
        <v>403009</v>
      </c>
    </row>
    <row r="35" spans="1:15" x14ac:dyDescent="0.2">
      <c r="A35" s="85" t="s">
        <v>276</v>
      </c>
      <c r="B35" s="49">
        <f>[2]AUTO!F36</f>
        <v>30497</v>
      </c>
      <c r="C35" s="49">
        <f>[2]AUTO!K36</f>
        <v>0</v>
      </c>
      <c r="D35" s="49">
        <f>[2]AUTO!N36</f>
        <v>0</v>
      </c>
      <c r="E35" s="49">
        <f>[2]AUTO!S36</f>
        <v>0</v>
      </c>
      <c r="F35" s="49"/>
      <c r="G35" s="49">
        <f>[2]AUTO!AD36</f>
        <v>0</v>
      </c>
      <c r="H35" s="49">
        <f>[2]AUTO!AE36</f>
        <v>0</v>
      </c>
      <c r="I35" s="49">
        <f>[2]AUTO!AF36</f>
        <v>0</v>
      </c>
      <c r="J35" s="49">
        <f>[2]AUTO!AG36</f>
        <v>0</v>
      </c>
      <c r="K35" s="49">
        <f>[2]AUTO!AJ36</f>
        <v>0</v>
      </c>
      <c r="L35" s="49">
        <f>[2]AUTO!AM36</f>
        <v>0</v>
      </c>
      <c r="M35" s="49">
        <f>[2]AUTO!AQ36</f>
        <v>0</v>
      </c>
      <c r="N35" s="49">
        <f>[2]AUTO!AR36</f>
        <v>0</v>
      </c>
      <c r="O35" s="49">
        <f t="shared" si="6"/>
        <v>30497</v>
      </c>
    </row>
    <row r="36" spans="1:15" x14ac:dyDescent="0.2">
      <c r="A36" s="85" t="s">
        <v>277</v>
      </c>
      <c r="B36" s="49">
        <f>[2]AUTO!F37</f>
        <v>125584</v>
      </c>
      <c r="C36" s="49">
        <f>[2]AUTO!K37</f>
        <v>0</v>
      </c>
      <c r="D36" s="49">
        <f>[2]AUTO!N37</f>
        <v>0</v>
      </c>
      <c r="E36" s="49">
        <f>[2]AUTO!S37</f>
        <v>24721</v>
      </c>
      <c r="F36" s="49"/>
      <c r="G36" s="49">
        <f>[2]AUTO!AD37</f>
        <v>0</v>
      </c>
      <c r="H36" s="49">
        <f>[2]AUTO!AE37</f>
        <v>0</v>
      </c>
      <c r="I36" s="49">
        <f>[2]AUTO!AF37</f>
        <v>0</v>
      </c>
      <c r="J36" s="49">
        <f>[2]AUTO!AG37</f>
        <v>0</v>
      </c>
      <c r="K36" s="49">
        <f>[2]AUTO!AJ37</f>
        <v>0</v>
      </c>
      <c r="L36" s="49">
        <f>[2]AUTO!AM37</f>
        <v>0</v>
      </c>
      <c r="M36" s="49">
        <f>[2]AUTO!AQ37</f>
        <v>0</v>
      </c>
      <c r="N36" s="49">
        <f>[2]AUTO!AR37</f>
        <v>0</v>
      </c>
      <c r="O36" s="49">
        <f t="shared" si="6"/>
        <v>150305</v>
      </c>
    </row>
    <row r="37" spans="1:15" x14ac:dyDescent="0.2">
      <c r="A37" s="85" t="s">
        <v>278</v>
      </c>
      <c r="B37" s="49">
        <f>[2]AUTO!F38</f>
        <v>160266</v>
      </c>
      <c r="C37" s="49">
        <f>[2]AUTO!K38</f>
        <v>0</v>
      </c>
      <c r="D37" s="49">
        <f>[2]AUTO!N38</f>
        <v>1141909</v>
      </c>
      <c r="E37" s="49">
        <f>[2]AUTO!S38</f>
        <v>1358724</v>
      </c>
      <c r="F37" s="49">
        <f>[2]AUTO!W38</f>
        <v>0</v>
      </c>
      <c r="G37" s="49">
        <f>[2]AUTO!AD38</f>
        <v>0</v>
      </c>
      <c r="H37" s="49">
        <f>[2]AUTO!AE38</f>
        <v>0</v>
      </c>
      <c r="I37" s="49">
        <f>[2]AUTO!AF38</f>
        <v>0</v>
      </c>
      <c r="J37" s="49">
        <f>[2]AUTO!AG38</f>
        <v>0</v>
      </c>
      <c r="K37" s="49">
        <f>[2]AUTO!AJ38</f>
        <v>0</v>
      </c>
      <c r="L37" s="49">
        <f>[2]AUTO!AM38</f>
        <v>0</v>
      </c>
      <c r="M37" s="49">
        <f>[2]AUTO!AQ38</f>
        <v>0</v>
      </c>
      <c r="N37" s="49">
        <f>[2]AUTO!AR38</f>
        <v>0</v>
      </c>
      <c r="O37" s="49">
        <f t="shared" si="6"/>
        <v>2660899</v>
      </c>
    </row>
    <row r="38" spans="1:15" x14ac:dyDescent="0.2">
      <c r="A38" s="85" t="s">
        <v>279</v>
      </c>
      <c r="B38" s="49">
        <f>[2]AUTO!F39</f>
        <v>149251</v>
      </c>
      <c r="C38" s="49">
        <f>[2]AUTO!K39</f>
        <v>52314</v>
      </c>
      <c r="D38" s="49">
        <f>[2]AUTO!N39</f>
        <v>0</v>
      </c>
      <c r="E38" s="49">
        <f>[2]AUTO!S39</f>
        <v>13560</v>
      </c>
      <c r="F38" s="49"/>
      <c r="G38" s="49">
        <f>[2]AUTO!AD39</f>
        <v>0</v>
      </c>
      <c r="H38" s="49">
        <f>[2]AUTO!AE39</f>
        <v>0</v>
      </c>
      <c r="I38" s="49">
        <f>[2]AUTO!AF39</f>
        <v>0</v>
      </c>
      <c r="J38" s="49">
        <f>[2]AUTO!AG39</f>
        <v>0</v>
      </c>
      <c r="K38" s="49">
        <f>[2]AUTO!AJ39</f>
        <v>0</v>
      </c>
      <c r="L38" s="49">
        <f>[2]AUTO!AM39</f>
        <v>0</v>
      </c>
      <c r="M38" s="49">
        <f>[2]AUTO!AQ39</f>
        <v>0</v>
      </c>
      <c r="N38" s="49">
        <f>[2]AUTO!AR39</f>
        <v>0</v>
      </c>
      <c r="O38" s="49">
        <f t="shared" si="6"/>
        <v>215125</v>
      </c>
    </row>
    <row r="39" spans="1:15" x14ac:dyDescent="0.2">
      <c r="A39" s="85" t="s">
        <v>280</v>
      </c>
      <c r="B39" s="49">
        <f>[2]AUTO!F40</f>
        <v>50608</v>
      </c>
      <c r="C39" s="49">
        <f>[2]AUTO!K40</f>
        <v>0</v>
      </c>
      <c r="D39" s="49">
        <f>[2]AUTO!N40</f>
        <v>0</v>
      </c>
      <c r="E39" s="49">
        <f>[2]AUTO!S40</f>
        <v>0</v>
      </c>
      <c r="F39" s="49"/>
      <c r="G39" s="49">
        <f>[2]AUTO!AD40</f>
        <v>0</v>
      </c>
      <c r="H39" s="49">
        <f>[2]AUTO!AE40</f>
        <v>0</v>
      </c>
      <c r="I39" s="49">
        <f>[2]AUTO!AF40</f>
        <v>0</v>
      </c>
      <c r="J39" s="49">
        <f>[2]AUTO!AG40</f>
        <v>0</v>
      </c>
      <c r="K39" s="49">
        <f>[2]AUTO!AJ40</f>
        <v>0</v>
      </c>
      <c r="L39" s="49">
        <f>[2]AUTO!AM40</f>
        <v>0</v>
      </c>
      <c r="M39" s="49">
        <f>[2]AUTO!AQ40</f>
        <v>0</v>
      </c>
      <c r="N39" s="49">
        <f>[2]AUTO!AR40</f>
        <v>0</v>
      </c>
      <c r="O39" s="49">
        <f t="shared" si="6"/>
        <v>50608</v>
      </c>
    </row>
    <row r="40" spans="1:15" x14ac:dyDescent="0.2">
      <c r="A40" s="85" t="s">
        <v>281</v>
      </c>
      <c r="B40" s="49">
        <f>[2]AUTO!F41</f>
        <v>237036</v>
      </c>
      <c r="C40" s="49">
        <f>[2]AUTO!K41</f>
        <v>0</v>
      </c>
      <c r="D40" s="49">
        <f>[2]AUTO!N41</f>
        <v>0</v>
      </c>
      <c r="E40" s="49">
        <f>[2]AUTO!S41</f>
        <v>0</v>
      </c>
      <c r="F40" s="49"/>
      <c r="G40" s="49">
        <f>[2]AUTO!AD41</f>
        <v>0</v>
      </c>
      <c r="H40" s="49">
        <f>[2]AUTO!AE41</f>
        <v>0</v>
      </c>
      <c r="I40" s="49">
        <f>[2]AUTO!AF41</f>
        <v>0</v>
      </c>
      <c r="J40" s="49">
        <f>[2]AUTO!AG41</f>
        <v>0</v>
      </c>
      <c r="K40" s="49">
        <f>[2]AUTO!AJ41</f>
        <v>0</v>
      </c>
      <c r="L40" s="49">
        <f>[2]AUTO!AM41</f>
        <v>0</v>
      </c>
      <c r="M40" s="49">
        <f>[2]AUTO!AQ41</f>
        <v>0</v>
      </c>
      <c r="N40" s="49">
        <f>[2]AUTO!AR41</f>
        <v>0</v>
      </c>
      <c r="O40" s="49">
        <f t="shared" si="6"/>
        <v>237036</v>
      </c>
    </row>
    <row r="41" spans="1:15" hidden="1" x14ac:dyDescent="0.2">
      <c r="A41" s="85" t="s">
        <v>282</v>
      </c>
      <c r="B41" s="49">
        <f>[2]AUTO!F42</f>
        <v>0</v>
      </c>
      <c r="C41" s="49">
        <f>[2]AUTO!K42</f>
        <v>0</v>
      </c>
      <c r="D41" s="49">
        <f>[2]AUTO!N42</f>
        <v>0</v>
      </c>
      <c r="E41" s="49">
        <f>[2]AUTO!S42</f>
        <v>0</v>
      </c>
      <c r="F41" s="49"/>
      <c r="G41" s="49">
        <f>[2]AUTO!AD42</f>
        <v>0</v>
      </c>
      <c r="H41" s="49">
        <f>[2]AUTO!AE42</f>
        <v>0</v>
      </c>
      <c r="I41" s="49">
        <f>[2]AUTO!AF42</f>
        <v>0</v>
      </c>
      <c r="J41" s="49">
        <f>[2]AUTO!AG42</f>
        <v>0</v>
      </c>
      <c r="K41" s="49">
        <f>[2]AUTO!AJ42</f>
        <v>0</v>
      </c>
      <c r="L41" s="49">
        <f>[2]AUTO!AM42</f>
        <v>0</v>
      </c>
      <c r="M41" s="49">
        <f>[2]AUTO!AQ42</f>
        <v>0</v>
      </c>
      <c r="N41" s="49">
        <f>[2]AUTO!AR42</f>
        <v>0</v>
      </c>
      <c r="O41" s="49">
        <f t="shared" si="6"/>
        <v>0</v>
      </c>
    </row>
    <row r="42" spans="1:15" x14ac:dyDescent="0.2">
      <c r="A42" s="85" t="s">
        <v>283</v>
      </c>
      <c r="B42" s="49">
        <f>[2]AUTO!F43</f>
        <v>917263</v>
      </c>
      <c r="C42" s="49">
        <f>[2]AUTO!K43</f>
        <v>0</v>
      </c>
      <c r="D42" s="49">
        <f>[2]AUTO!N43</f>
        <v>0</v>
      </c>
      <c r="E42" s="49">
        <f>[2]AUTO!S43</f>
        <v>0</v>
      </c>
      <c r="F42" s="49"/>
      <c r="G42" s="49">
        <f>[2]AUTO!AD43</f>
        <v>0</v>
      </c>
      <c r="H42" s="49">
        <f>[2]AUTO!AE43</f>
        <v>0</v>
      </c>
      <c r="I42" s="49">
        <f>[2]AUTO!AF43</f>
        <v>0</v>
      </c>
      <c r="J42" s="49">
        <f>[2]AUTO!AG43</f>
        <v>0</v>
      </c>
      <c r="K42" s="49">
        <f>[2]AUTO!AJ43</f>
        <v>0</v>
      </c>
      <c r="L42" s="49">
        <f>[2]AUTO!AM43</f>
        <v>0</v>
      </c>
      <c r="M42" s="49">
        <f>[2]AUTO!AQ43</f>
        <v>0</v>
      </c>
      <c r="N42" s="49">
        <f>[2]AUTO!AR43</f>
        <v>0</v>
      </c>
      <c r="O42" s="49">
        <f t="shared" si="6"/>
        <v>917263</v>
      </c>
    </row>
    <row r="43" spans="1:15" x14ac:dyDescent="0.2">
      <c r="A43" s="85" t="s">
        <v>284</v>
      </c>
      <c r="B43" s="49">
        <f>[2]AUTO!F44</f>
        <v>87114</v>
      </c>
      <c r="C43" s="49">
        <f>[2]AUTO!K44</f>
        <v>0</v>
      </c>
      <c r="D43" s="49">
        <f>[2]AUTO!N44</f>
        <v>0</v>
      </c>
      <c r="E43" s="49">
        <f>[2]AUTO!S44</f>
        <v>0</v>
      </c>
      <c r="F43" s="49"/>
      <c r="G43" s="49">
        <f>[2]AUTO!AD44</f>
        <v>0</v>
      </c>
      <c r="H43" s="49">
        <f>[2]AUTO!AE44</f>
        <v>0</v>
      </c>
      <c r="I43" s="49">
        <f>[2]AUTO!AF44</f>
        <v>0</v>
      </c>
      <c r="J43" s="49">
        <f>[2]AUTO!AG44</f>
        <v>0</v>
      </c>
      <c r="K43" s="49">
        <f>[2]AUTO!AJ44</f>
        <v>0</v>
      </c>
      <c r="L43" s="49">
        <f>[2]AUTO!AM44</f>
        <v>0</v>
      </c>
      <c r="M43" s="49">
        <f>[2]AUTO!AQ44</f>
        <v>0</v>
      </c>
      <c r="N43" s="49">
        <f>[2]AUTO!AR44</f>
        <v>0</v>
      </c>
      <c r="O43" s="49">
        <f t="shared" si="6"/>
        <v>87114</v>
      </c>
    </row>
    <row r="44" spans="1:15" x14ac:dyDescent="0.2">
      <c r="A44" s="85" t="s">
        <v>285</v>
      </c>
      <c r="B44" s="49">
        <f>[2]AUTO!F45</f>
        <v>842252</v>
      </c>
      <c r="C44" s="49">
        <f>[2]AUTO!K45</f>
        <v>0</v>
      </c>
      <c r="D44" s="49">
        <f>[2]AUTO!N45</f>
        <v>0</v>
      </c>
      <c r="E44" s="49">
        <f>[2]AUTO!S45</f>
        <v>0</v>
      </c>
      <c r="F44" s="49"/>
      <c r="G44" s="49">
        <f>[2]AUTO!AD45</f>
        <v>0</v>
      </c>
      <c r="H44" s="49">
        <f>[2]AUTO!AE45</f>
        <v>0</v>
      </c>
      <c r="I44" s="49">
        <f>[2]AUTO!AF45</f>
        <v>0</v>
      </c>
      <c r="J44" s="49">
        <f>[2]AUTO!AG45</f>
        <v>0</v>
      </c>
      <c r="K44" s="49">
        <f>[2]AUTO!AJ45</f>
        <v>0</v>
      </c>
      <c r="L44" s="49">
        <f>[2]AUTO!AM45</f>
        <v>0</v>
      </c>
      <c r="M44" s="49">
        <f>[2]AUTO!AQ45</f>
        <v>0</v>
      </c>
      <c r="N44" s="49">
        <f>[2]AUTO!AR45</f>
        <v>0</v>
      </c>
      <c r="O44" s="49">
        <f t="shared" si="6"/>
        <v>842252</v>
      </c>
    </row>
    <row r="45" spans="1:15" x14ac:dyDescent="0.2">
      <c r="A45" s="85" t="s">
        <v>286</v>
      </c>
      <c r="B45" s="49">
        <f>[2]AUTO!F46</f>
        <v>204531</v>
      </c>
      <c r="C45" s="49">
        <f>[2]AUTO!K46</f>
        <v>0</v>
      </c>
      <c r="D45" s="49">
        <f>[2]AUTO!N46</f>
        <v>0</v>
      </c>
      <c r="E45" s="49">
        <f>[2]AUTO!S46</f>
        <v>0</v>
      </c>
      <c r="F45" s="49"/>
      <c r="G45" s="49">
        <f>[2]AUTO!AD46</f>
        <v>0</v>
      </c>
      <c r="H45" s="49">
        <f>[2]AUTO!AE46</f>
        <v>0</v>
      </c>
      <c r="I45" s="49">
        <f>[2]AUTO!AF46</f>
        <v>0</v>
      </c>
      <c r="J45" s="49">
        <f>[2]AUTO!AG46</f>
        <v>0</v>
      </c>
      <c r="K45" s="49">
        <f>[2]AUTO!AJ46</f>
        <v>0</v>
      </c>
      <c r="L45" s="49">
        <f>[2]AUTO!AM46</f>
        <v>0</v>
      </c>
      <c r="M45" s="49">
        <f>[2]AUTO!AQ46</f>
        <v>0</v>
      </c>
      <c r="N45" s="49">
        <f>[2]AUTO!AR46</f>
        <v>0</v>
      </c>
      <c r="O45" s="49">
        <f t="shared" si="6"/>
        <v>204531</v>
      </c>
    </row>
    <row r="46" spans="1:15" x14ac:dyDescent="0.2">
      <c r="A46" s="85" t="s">
        <v>287</v>
      </c>
      <c r="B46" s="49">
        <f>[2]AUTO!F47</f>
        <v>77469</v>
      </c>
      <c r="C46" s="49">
        <f>[2]AUTO!K47</f>
        <v>0</v>
      </c>
      <c r="D46" s="49">
        <f>[2]AUTO!N47</f>
        <v>0</v>
      </c>
      <c r="E46" s="49">
        <f>[2]AUTO!S47</f>
        <v>0</v>
      </c>
      <c r="F46" s="49"/>
      <c r="G46" s="49">
        <f>[2]AUTO!AD47</f>
        <v>0</v>
      </c>
      <c r="H46" s="49">
        <f>[2]AUTO!AE47</f>
        <v>0</v>
      </c>
      <c r="I46" s="49">
        <f>[2]AUTO!AF47</f>
        <v>0</v>
      </c>
      <c r="J46" s="49">
        <f>[2]AUTO!AG47</f>
        <v>0</v>
      </c>
      <c r="K46" s="49">
        <f>[2]AUTO!AJ47</f>
        <v>683</v>
      </c>
      <c r="L46" s="49">
        <f>[2]AUTO!AM47</f>
        <v>0</v>
      </c>
      <c r="M46" s="49">
        <f>[2]AUTO!AQ47</f>
        <v>0</v>
      </c>
      <c r="N46" s="49">
        <f>[2]AUTO!AR47</f>
        <v>0</v>
      </c>
      <c r="O46" s="49">
        <f t="shared" si="6"/>
        <v>78152</v>
      </c>
    </row>
    <row r="47" spans="1:15" x14ac:dyDescent="0.2">
      <c r="A47" s="85" t="s">
        <v>288</v>
      </c>
      <c r="B47" s="49">
        <f>[2]AUTO!F48</f>
        <v>24478</v>
      </c>
      <c r="C47" s="49">
        <f>[2]AUTO!K48</f>
        <v>0</v>
      </c>
      <c r="D47" s="49">
        <f>[2]AUTO!N48</f>
        <v>0</v>
      </c>
      <c r="E47" s="49">
        <f>[2]AUTO!S48</f>
        <v>0</v>
      </c>
      <c r="F47" s="49"/>
      <c r="G47" s="49">
        <f>[2]AUTO!AD48</f>
        <v>0</v>
      </c>
      <c r="H47" s="49">
        <f>[2]AUTO!AE48</f>
        <v>0</v>
      </c>
      <c r="I47" s="49">
        <f>[2]AUTO!AF48</f>
        <v>0</v>
      </c>
      <c r="J47" s="49">
        <f>[2]AUTO!AG48</f>
        <v>0</v>
      </c>
      <c r="K47" s="49">
        <f>[2]AUTO!AJ48</f>
        <v>0</v>
      </c>
      <c r="L47" s="49">
        <f>[2]AUTO!AM48</f>
        <v>0</v>
      </c>
      <c r="M47" s="49">
        <f>[2]AUTO!AQ48</f>
        <v>0</v>
      </c>
      <c r="N47" s="49">
        <f>[2]AUTO!AR48</f>
        <v>0</v>
      </c>
      <c r="O47" s="49">
        <f t="shared" si="6"/>
        <v>24478</v>
      </c>
    </row>
    <row r="48" spans="1:15" hidden="1" x14ac:dyDescent="0.2">
      <c r="A48" s="85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x14ac:dyDescent="0.2">
      <c r="A49" s="85" t="s">
        <v>322</v>
      </c>
      <c r="B49" s="57">
        <f>SUM(B50:B53)+SUM(B56:B69)+SUM(B74:B90)</f>
        <v>553292</v>
      </c>
      <c r="C49" s="57">
        <f t="shared" ref="C49:O49" si="7">SUM(C50:C53)+SUM(C56:C69)+SUM(C74:C90)</f>
        <v>36039</v>
      </c>
      <c r="D49" s="57">
        <f t="shared" si="7"/>
        <v>0</v>
      </c>
      <c r="E49" s="57">
        <f t="shared" si="7"/>
        <v>3110052</v>
      </c>
      <c r="F49" s="57">
        <f t="shared" si="7"/>
        <v>0</v>
      </c>
      <c r="G49" s="57">
        <f t="shared" si="7"/>
        <v>0</v>
      </c>
      <c r="H49" s="57">
        <f t="shared" si="7"/>
        <v>0</v>
      </c>
      <c r="I49" s="57">
        <f t="shared" si="7"/>
        <v>0</v>
      </c>
      <c r="J49" s="57">
        <f t="shared" si="7"/>
        <v>0</v>
      </c>
      <c r="K49" s="57">
        <f t="shared" si="7"/>
        <v>0</v>
      </c>
      <c r="L49" s="57">
        <f t="shared" si="7"/>
        <v>0</v>
      </c>
      <c r="M49" s="57">
        <f t="shared" si="7"/>
        <v>0</v>
      </c>
      <c r="N49" s="57">
        <f t="shared" si="7"/>
        <v>0</v>
      </c>
      <c r="O49" s="57">
        <f t="shared" si="7"/>
        <v>3699383</v>
      </c>
    </row>
    <row r="50" spans="1:15" hidden="1" x14ac:dyDescent="0.2">
      <c r="A50" s="85" t="s">
        <v>93</v>
      </c>
      <c r="B50" s="49">
        <f>[2]AUTO!F51</f>
        <v>0</v>
      </c>
      <c r="C50" s="49">
        <f>[2]AUTO!K51</f>
        <v>0</v>
      </c>
      <c r="D50" s="49">
        <f>[2]AUTO!N51</f>
        <v>0</v>
      </c>
      <c r="E50" s="49">
        <f>[2]AUTO!S51</f>
        <v>0</v>
      </c>
      <c r="F50" s="49"/>
      <c r="G50" s="49">
        <f>[2]AUTO!AD51</f>
        <v>0</v>
      </c>
      <c r="H50" s="49">
        <f>[2]AUTO!AE51</f>
        <v>0</v>
      </c>
      <c r="I50" s="49">
        <f>[2]AUTO!AF51</f>
        <v>0</v>
      </c>
      <c r="J50" s="49">
        <f>[2]AUTO!AG51</f>
        <v>0</v>
      </c>
      <c r="K50" s="49">
        <f>[2]AUTO!AJ51</f>
        <v>0</v>
      </c>
      <c r="L50" s="49">
        <f>[2]AUTO!AM51</f>
        <v>0</v>
      </c>
      <c r="M50" s="49">
        <f>[2]AUTO!AQ51</f>
        <v>0</v>
      </c>
      <c r="N50" s="49">
        <f>[2]AUTO!AR51</f>
        <v>0</v>
      </c>
      <c r="O50" s="49">
        <f>SUM(B50:N50)</f>
        <v>0</v>
      </c>
    </row>
    <row r="51" spans="1:15" x14ac:dyDescent="0.2">
      <c r="A51" s="85" t="s">
        <v>94</v>
      </c>
      <c r="B51" s="49">
        <f>[2]AUTO!F52</f>
        <v>2453</v>
      </c>
      <c r="C51" s="49">
        <f>[2]AUTO!K52</f>
        <v>0</v>
      </c>
      <c r="D51" s="49">
        <f>[2]AUTO!N52</f>
        <v>0</v>
      </c>
      <c r="E51" s="49">
        <f>[2]AUTO!S52</f>
        <v>0</v>
      </c>
      <c r="F51" s="49"/>
      <c r="G51" s="49">
        <f>[2]AUTO!AD52</f>
        <v>0</v>
      </c>
      <c r="H51" s="49">
        <f>[2]AUTO!AE52</f>
        <v>0</v>
      </c>
      <c r="I51" s="49">
        <f>[2]AUTO!AF52</f>
        <v>0</v>
      </c>
      <c r="J51" s="49">
        <f>[2]AUTO!AG52</f>
        <v>0</v>
      </c>
      <c r="K51" s="49">
        <f>[2]AUTO!AJ52</f>
        <v>0</v>
      </c>
      <c r="L51" s="49">
        <f>[2]AUTO!AM52</f>
        <v>0</v>
      </c>
      <c r="M51" s="49">
        <f>[2]AUTO!AQ52</f>
        <v>0</v>
      </c>
      <c r="N51" s="49">
        <f>[2]AUTO!AR52</f>
        <v>0</v>
      </c>
      <c r="O51" s="49">
        <f>SUM(B51:N51)</f>
        <v>2453</v>
      </c>
    </row>
    <row r="52" spans="1:15" x14ac:dyDescent="0.2">
      <c r="A52" s="85" t="s">
        <v>95</v>
      </c>
      <c r="B52" s="49">
        <f>[2]AUTO!F53</f>
        <v>3048</v>
      </c>
      <c r="C52" s="49">
        <f>[2]AUTO!K53</f>
        <v>0</v>
      </c>
      <c r="D52" s="49">
        <f>[2]AUTO!N53</f>
        <v>0</v>
      </c>
      <c r="E52" s="49">
        <f>[2]AUTO!S53</f>
        <v>0</v>
      </c>
      <c r="F52" s="49"/>
      <c r="G52" s="49">
        <f>[2]AUTO!AD53</f>
        <v>0</v>
      </c>
      <c r="H52" s="49">
        <f>[2]AUTO!AE53</f>
        <v>0</v>
      </c>
      <c r="I52" s="49">
        <f>[2]AUTO!AF53</f>
        <v>0</v>
      </c>
      <c r="J52" s="49">
        <f>[2]AUTO!AG53</f>
        <v>0</v>
      </c>
      <c r="K52" s="49">
        <f>[2]AUTO!AJ53</f>
        <v>0</v>
      </c>
      <c r="L52" s="49">
        <f>[2]AUTO!AM53</f>
        <v>0</v>
      </c>
      <c r="M52" s="49">
        <f>[2]AUTO!AQ53</f>
        <v>0</v>
      </c>
      <c r="N52" s="49">
        <f>[2]AUTO!AR53</f>
        <v>0</v>
      </c>
      <c r="O52" s="49">
        <f>SUM(B52:N52)</f>
        <v>3048</v>
      </c>
    </row>
    <row r="53" spans="1:15" ht="14.25" customHeight="1" x14ac:dyDescent="0.2">
      <c r="A53" s="85" t="s">
        <v>96</v>
      </c>
      <c r="B53" s="49">
        <f t="shared" ref="B53:M53" si="8">+B54+B55</f>
        <v>30323</v>
      </c>
      <c r="C53" s="49">
        <f t="shared" si="8"/>
        <v>0</v>
      </c>
      <c r="D53" s="49">
        <f t="shared" si="8"/>
        <v>0</v>
      </c>
      <c r="E53" s="49">
        <f t="shared" si="8"/>
        <v>1759009</v>
      </c>
      <c r="F53" s="49"/>
      <c r="G53" s="49">
        <f t="shared" si="8"/>
        <v>0</v>
      </c>
      <c r="H53" s="49">
        <f t="shared" si="8"/>
        <v>0</v>
      </c>
      <c r="I53" s="49">
        <f t="shared" si="8"/>
        <v>0</v>
      </c>
      <c r="J53" s="49">
        <f t="shared" si="8"/>
        <v>0</v>
      </c>
      <c r="K53" s="49">
        <f t="shared" si="8"/>
        <v>0</v>
      </c>
      <c r="L53" s="49">
        <f t="shared" si="8"/>
        <v>0</v>
      </c>
      <c r="M53" s="49">
        <f t="shared" si="8"/>
        <v>0</v>
      </c>
      <c r="N53" s="49">
        <f>+N54+N55</f>
        <v>0</v>
      </c>
      <c r="O53" s="49">
        <f>+O54+O55</f>
        <v>1789332</v>
      </c>
    </row>
    <row r="54" spans="1:15" ht="15" hidden="1" customHeight="1" x14ac:dyDescent="0.2">
      <c r="A54" s="85" t="s">
        <v>97</v>
      </c>
      <c r="B54" s="49">
        <f>[2]AUTO!F55</f>
        <v>11074</v>
      </c>
      <c r="C54" s="49">
        <f>[2]AUTO!K55</f>
        <v>0</v>
      </c>
      <c r="D54" s="49">
        <f>[2]AUTO!N55</f>
        <v>0</v>
      </c>
      <c r="E54" s="49">
        <f>[2]AUTO!S55</f>
        <v>1759009</v>
      </c>
      <c r="F54" s="49"/>
      <c r="G54" s="49">
        <f>[2]AUTO!AD55</f>
        <v>0</v>
      </c>
      <c r="H54" s="49">
        <f>[2]AUTO!AE55</f>
        <v>0</v>
      </c>
      <c r="I54" s="49">
        <f>[2]AUTO!AF55</f>
        <v>0</v>
      </c>
      <c r="J54" s="49">
        <f>[2]AUTO!AG55</f>
        <v>0</v>
      </c>
      <c r="K54" s="49">
        <f>[2]AUTO!AJ55</f>
        <v>0</v>
      </c>
      <c r="L54" s="49">
        <f>[2]AUTO!AM55</f>
        <v>0</v>
      </c>
      <c r="M54" s="49">
        <f>[2]AUTO!AQ55</f>
        <v>0</v>
      </c>
      <c r="N54" s="49">
        <f>[2]AUTO!AR55</f>
        <v>0</v>
      </c>
      <c r="O54" s="49">
        <f t="shared" ref="O54:O68" si="9">SUM(B54:N54)</f>
        <v>1770083</v>
      </c>
    </row>
    <row r="55" spans="1:15" ht="13.5" hidden="1" customHeight="1" x14ac:dyDescent="0.2">
      <c r="A55" s="85" t="s">
        <v>98</v>
      </c>
      <c r="B55" s="49">
        <f>[2]AUTO!F56</f>
        <v>19249</v>
      </c>
      <c r="C55" s="49">
        <f>[2]AUTO!K56</f>
        <v>0</v>
      </c>
      <c r="D55" s="49">
        <f>[2]AUTO!N56</f>
        <v>0</v>
      </c>
      <c r="E55" s="49">
        <f>[2]AUTO!S56</f>
        <v>0</v>
      </c>
      <c r="F55" s="49"/>
      <c r="G55" s="49">
        <f>[2]AUTO!AD56</f>
        <v>0</v>
      </c>
      <c r="H55" s="49">
        <f>[2]AUTO!AE56</f>
        <v>0</v>
      </c>
      <c r="I55" s="49">
        <f>[2]AUTO!AF56</f>
        <v>0</v>
      </c>
      <c r="J55" s="49">
        <f>[2]AUTO!AG56</f>
        <v>0</v>
      </c>
      <c r="K55" s="49">
        <f>[2]AUTO!AJ56</f>
        <v>0</v>
      </c>
      <c r="L55" s="49">
        <f>[2]AUTO!AM56</f>
        <v>0</v>
      </c>
      <c r="M55" s="49">
        <f>[2]AUTO!AQ56</f>
        <v>0</v>
      </c>
      <c r="N55" s="49">
        <f>[2]AUTO!AR56</f>
        <v>0</v>
      </c>
      <c r="O55" s="49">
        <f t="shared" si="9"/>
        <v>19249</v>
      </c>
    </row>
    <row r="56" spans="1:15" x14ac:dyDescent="0.2">
      <c r="A56" s="85" t="s">
        <v>99</v>
      </c>
      <c r="B56" s="49">
        <f>[2]AUTO!F57</f>
        <v>3220</v>
      </c>
      <c r="C56" s="49">
        <f>[2]AUTO!K57</f>
        <v>0</v>
      </c>
      <c r="D56" s="49">
        <f>[2]AUTO!N57</f>
        <v>0</v>
      </c>
      <c r="E56" s="49">
        <f>[2]AUTO!S57</f>
        <v>0</v>
      </c>
      <c r="F56" s="49"/>
      <c r="G56" s="49">
        <f>[2]AUTO!AD57</f>
        <v>0</v>
      </c>
      <c r="H56" s="49">
        <f>[2]AUTO!AE57</f>
        <v>0</v>
      </c>
      <c r="I56" s="49">
        <f>[2]AUTO!AF57</f>
        <v>0</v>
      </c>
      <c r="J56" s="49">
        <f>[2]AUTO!AG57</f>
        <v>0</v>
      </c>
      <c r="K56" s="49">
        <f>[2]AUTO!AJ57</f>
        <v>0</v>
      </c>
      <c r="L56" s="49">
        <f>[2]AUTO!AM57</f>
        <v>0</v>
      </c>
      <c r="M56" s="49">
        <f>[2]AUTO!AQ57</f>
        <v>0</v>
      </c>
      <c r="N56" s="49">
        <f>[2]AUTO!AR57</f>
        <v>0</v>
      </c>
      <c r="O56" s="49">
        <f t="shared" si="9"/>
        <v>3220</v>
      </c>
    </row>
    <row r="57" spans="1:15" x14ac:dyDescent="0.2">
      <c r="A57" s="85" t="s">
        <v>100</v>
      </c>
      <c r="B57" s="49">
        <f>[2]AUTO!F58</f>
        <v>25068</v>
      </c>
      <c r="C57" s="49">
        <f>[2]AUTO!K58</f>
        <v>0</v>
      </c>
      <c r="D57" s="49">
        <f>[2]AUTO!N58</f>
        <v>0</v>
      </c>
      <c r="E57" s="49">
        <f>[2]AUTO!S58</f>
        <v>0</v>
      </c>
      <c r="F57" s="49"/>
      <c r="G57" s="49">
        <f>[2]AUTO!AD58</f>
        <v>0</v>
      </c>
      <c r="H57" s="49">
        <f>[2]AUTO!AE58</f>
        <v>0</v>
      </c>
      <c r="I57" s="49">
        <f>[2]AUTO!AF58</f>
        <v>0</v>
      </c>
      <c r="J57" s="49">
        <f>[2]AUTO!AG58</f>
        <v>0</v>
      </c>
      <c r="K57" s="49">
        <f>[2]AUTO!AJ58</f>
        <v>0</v>
      </c>
      <c r="L57" s="49">
        <f>[2]AUTO!AM58</f>
        <v>0</v>
      </c>
      <c r="M57" s="49">
        <f>[2]AUTO!AQ58</f>
        <v>0</v>
      </c>
      <c r="N57" s="49">
        <f>[2]AUTO!AR58</f>
        <v>0</v>
      </c>
      <c r="O57" s="49">
        <f t="shared" si="9"/>
        <v>25068</v>
      </c>
    </row>
    <row r="58" spans="1:15" x14ac:dyDescent="0.2">
      <c r="A58" s="85" t="s">
        <v>101</v>
      </c>
      <c r="B58" s="49">
        <f>[2]AUTO!F59</f>
        <v>4307</v>
      </c>
      <c r="C58" s="49">
        <f>[2]AUTO!K59</f>
        <v>0</v>
      </c>
      <c r="D58" s="49">
        <f>[2]AUTO!N59</f>
        <v>0</v>
      </c>
      <c r="E58" s="49">
        <f>[2]AUTO!S59</f>
        <v>0</v>
      </c>
      <c r="F58" s="49"/>
      <c r="G58" s="49">
        <f>[2]AUTO!AD59</f>
        <v>0</v>
      </c>
      <c r="H58" s="49">
        <f>[2]AUTO!AE59</f>
        <v>0</v>
      </c>
      <c r="I58" s="49">
        <f>[2]AUTO!AF59</f>
        <v>0</v>
      </c>
      <c r="J58" s="49">
        <f>[2]AUTO!AG59</f>
        <v>0</v>
      </c>
      <c r="K58" s="49">
        <f>[2]AUTO!AJ59</f>
        <v>0</v>
      </c>
      <c r="L58" s="49">
        <f>[2]AUTO!AM59</f>
        <v>0</v>
      </c>
      <c r="M58" s="49">
        <f>[2]AUTO!AQ59</f>
        <v>0</v>
      </c>
      <c r="N58" s="49">
        <f>[2]AUTO!AR59</f>
        <v>0</v>
      </c>
      <c r="O58" s="49">
        <f t="shared" si="9"/>
        <v>4307</v>
      </c>
    </row>
    <row r="59" spans="1:15" x14ac:dyDescent="0.2">
      <c r="A59" s="85" t="s">
        <v>102</v>
      </c>
      <c r="B59" s="49">
        <f>[2]AUTO!F60</f>
        <v>12382</v>
      </c>
      <c r="C59" s="49">
        <f>[2]AUTO!K60</f>
        <v>0</v>
      </c>
      <c r="D59" s="49">
        <f>[2]AUTO!N60</f>
        <v>0</v>
      </c>
      <c r="E59" s="49">
        <f>[2]AUTO!S60</f>
        <v>0</v>
      </c>
      <c r="F59" s="49"/>
      <c r="G59" s="49">
        <f>[2]AUTO!AD60</f>
        <v>0</v>
      </c>
      <c r="H59" s="49">
        <f>[2]AUTO!AE60</f>
        <v>0</v>
      </c>
      <c r="I59" s="49">
        <f>[2]AUTO!AF60</f>
        <v>0</v>
      </c>
      <c r="J59" s="49">
        <f>[2]AUTO!AG60</f>
        <v>0</v>
      </c>
      <c r="K59" s="49">
        <f>[2]AUTO!AJ60</f>
        <v>0</v>
      </c>
      <c r="L59" s="49">
        <f>[2]AUTO!AM60</f>
        <v>0</v>
      </c>
      <c r="M59" s="49">
        <f>[2]AUTO!AQ60</f>
        <v>0</v>
      </c>
      <c r="N59" s="49">
        <f>[2]AUTO!AR60</f>
        <v>0</v>
      </c>
      <c r="O59" s="49">
        <f t="shared" si="9"/>
        <v>12382</v>
      </c>
    </row>
    <row r="60" spans="1:15" x14ac:dyDescent="0.2">
      <c r="A60" s="85" t="s">
        <v>103</v>
      </c>
      <c r="B60" s="49">
        <f>[2]AUTO!F61</f>
        <v>1164</v>
      </c>
      <c r="C60" s="49">
        <f>[2]AUTO!K61</f>
        <v>0</v>
      </c>
      <c r="D60" s="49">
        <f>[2]AUTO!N61</f>
        <v>0</v>
      </c>
      <c r="E60" s="49">
        <f>[2]AUTO!S61</f>
        <v>32569</v>
      </c>
      <c r="F60" s="49"/>
      <c r="G60" s="49">
        <f>[2]AUTO!AD61</f>
        <v>0</v>
      </c>
      <c r="H60" s="49">
        <f>[2]AUTO!AE61</f>
        <v>0</v>
      </c>
      <c r="I60" s="49">
        <f>[2]AUTO!AF61</f>
        <v>0</v>
      </c>
      <c r="J60" s="49">
        <f>[2]AUTO!AG61</f>
        <v>0</v>
      </c>
      <c r="K60" s="49">
        <f>[2]AUTO!AJ61</f>
        <v>0</v>
      </c>
      <c r="L60" s="49">
        <f>[2]AUTO!AM61</f>
        <v>0</v>
      </c>
      <c r="M60" s="49">
        <f>[2]AUTO!AQ61</f>
        <v>0</v>
      </c>
      <c r="N60" s="49">
        <f>[2]AUTO!AR61</f>
        <v>0</v>
      </c>
      <c r="O60" s="49">
        <f t="shared" si="9"/>
        <v>33733</v>
      </c>
    </row>
    <row r="61" spans="1:15" x14ac:dyDescent="0.2">
      <c r="A61" s="85" t="s">
        <v>104</v>
      </c>
      <c r="B61" s="49">
        <f>[2]AUTO!F62</f>
        <v>4206</v>
      </c>
      <c r="C61" s="49">
        <f>[2]AUTO!K62</f>
        <v>0</v>
      </c>
      <c r="D61" s="49">
        <f>[2]AUTO!N62</f>
        <v>0</v>
      </c>
      <c r="E61" s="49">
        <f>[2]AUTO!S62</f>
        <v>0</v>
      </c>
      <c r="F61" s="49"/>
      <c r="G61" s="49">
        <f>[2]AUTO!AD62</f>
        <v>0</v>
      </c>
      <c r="H61" s="49">
        <f>[2]AUTO!AE62</f>
        <v>0</v>
      </c>
      <c r="I61" s="49">
        <f>[2]AUTO!AF62</f>
        <v>0</v>
      </c>
      <c r="J61" s="49">
        <f>[2]AUTO!AG62</f>
        <v>0</v>
      </c>
      <c r="K61" s="49">
        <f>[2]AUTO!AJ62</f>
        <v>0</v>
      </c>
      <c r="L61" s="49">
        <f>[2]AUTO!AM62</f>
        <v>0</v>
      </c>
      <c r="M61" s="49">
        <f>[2]AUTO!AQ62</f>
        <v>0</v>
      </c>
      <c r="N61" s="49">
        <f>[2]AUTO!AR62</f>
        <v>0</v>
      </c>
      <c r="O61" s="49">
        <f t="shared" si="9"/>
        <v>4206</v>
      </c>
    </row>
    <row r="62" spans="1:15" x14ac:dyDescent="0.2">
      <c r="A62" s="85" t="s">
        <v>105</v>
      </c>
      <c r="B62" s="49">
        <f>[2]AUTO!F63</f>
        <v>6002</v>
      </c>
      <c r="C62" s="49">
        <f>[2]AUTO!K63</f>
        <v>0</v>
      </c>
      <c r="D62" s="49">
        <f>[2]AUTO!N63</f>
        <v>0</v>
      </c>
      <c r="E62" s="49">
        <f>[2]AUTO!S63</f>
        <v>9500</v>
      </c>
      <c r="F62" s="49"/>
      <c r="G62" s="49">
        <f>[2]AUTO!AD63</f>
        <v>0</v>
      </c>
      <c r="H62" s="49">
        <f>[2]AUTO!AE63</f>
        <v>0</v>
      </c>
      <c r="I62" s="49">
        <f>[2]AUTO!AF63</f>
        <v>0</v>
      </c>
      <c r="J62" s="49">
        <f>[2]AUTO!AG63</f>
        <v>0</v>
      </c>
      <c r="K62" s="49">
        <f>[2]AUTO!AJ63</f>
        <v>0</v>
      </c>
      <c r="L62" s="49">
        <f>[2]AUTO!AM63</f>
        <v>0</v>
      </c>
      <c r="M62" s="49">
        <f>[2]AUTO!AQ63</f>
        <v>0</v>
      </c>
      <c r="N62" s="49">
        <f>[2]AUTO!AR63</f>
        <v>0</v>
      </c>
      <c r="O62" s="49">
        <f t="shared" si="9"/>
        <v>15502</v>
      </c>
    </row>
    <row r="63" spans="1:15" x14ac:dyDescent="0.2">
      <c r="A63" s="85" t="s">
        <v>106</v>
      </c>
      <c r="B63" s="49">
        <f>[2]AUTO!F64</f>
        <v>5888</v>
      </c>
      <c r="C63" s="49">
        <f>[2]AUTO!K64</f>
        <v>0</v>
      </c>
      <c r="D63" s="49">
        <f>[2]AUTO!N64</f>
        <v>0</v>
      </c>
      <c r="E63" s="49">
        <f>[2]AUTO!S64</f>
        <v>0</v>
      </c>
      <c r="F63" s="49"/>
      <c r="G63" s="49">
        <f>[2]AUTO!AD64</f>
        <v>0</v>
      </c>
      <c r="H63" s="49">
        <f>[2]AUTO!AE64</f>
        <v>0</v>
      </c>
      <c r="I63" s="49">
        <f>[2]AUTO!AF64</f>
        <v>0</v>
      </c>
      <c r="J63" s="49">
        <f>[2]AUTO!AG64</f>
        <v>0</v>
      </c>
      <c r="K63" s="49">
        <f>[2]AUTO!AJ64</f>
        <v>0</v>
      </c>
      <c r="L63" s="49">
        <f>[2]AUTO!AM64</f>
        <v>0</v>
      </c>
      <c r="M63" s="49">
        <f>[2]AUTO!AQ64</f>
        <v>0</v>
      </c>
      <c r="N63" s="49">
        <f>[2]AUTO!AR64</f>
        <v>0</v>
      </c>
      <c r="O63" s="49">
        <f t="shared" si="9"/>
        <v>5888</v>
      </c>
    </row>
    <row r="64" spans="1:15" x14ac:dyDescent="0.2">
      <c r="A64" s="85" t="s">
        <v>107</v>
      </c>
      <c r="B64" s="49">
        <f>[2]AUTO!F65</f>
        <v>20767</v>
      </c>
      <c r="C64" s="49">
        <f>[2]AUTO!K65</f>
        <v>0</v>
      </c>
      <c r="D64" s="49">
        <f>[2]AUTO!N65</f>
        <v>0</v>
      </c>
      <c r="E64" s="49">
        <f>[2]AUTO!S65</f>
        <v>493326</v>
      </c>
      <c r="F64" s="49"/>
      <c r="G64" s="49">
        <f>[2]AUTO!AD65</f>
        <v>0</v>
      </c>
      <c r="H64" s="49">
        <f>[2]AUTO!AE65</f>
        <v>0</v>
      </c>
      <c r="I64" s="49">
        <f>[2]AUTO!AF65</f>
        <v>0</v>
      </c>
      <c r="J64" s="49">
        <f>[2]AUTO!AG65</f>
        <v>0</v>
      </c>
      <c r="K64" s="49">
        <f>[2]AUTO!AJ65</f>
        <v>0</v>
      </c>
      <c r="L64" s="49">
        <f>[2]AUTO!AM65</f>
        <v>0</v>
      </c>
      <c r="M64" s="49">
        <f>[2]AUTO!AQ65</f>
        <v>0</v>
      </c>
      <c r="N64" s="49">
        <f>[2]AUTO!AR65</f>
        <v>0</v>
      </c>
      <c r="O64" s="49">
        <f t="shared" si="9"/>
        <v>514093</v>
      </c>
    </row>
    <row r="65" spans="1:15" x14ac:dyDescent="0.2">
      <c r="A65" s="85" t="s">
        <v>108</v>
      </c>
      <c r="B65" s="49">
        <f>[2]AUTO!F66</f>
        <v>3589</v>
      </c>
      <c r="C65" s="49">
        <f>[2]AUTO!K66</f>
        <v>0</v>
      </c>
      <c r="D65" s="49">
        <f>[2]AUTO!N66</f>
        <v>0</v>
      </c>
      <c r="E65" s="49">
        <f>[2]AUTO!S66</f>
        <v>0</v>
      </c>
      <c r="F65" s="49"/>
      <c r="G65" s="49">
        <f>[2]AUTO!AD66</f>
        <v>0</v>
      </c>
      <c r="H65" s="49">
        <f>[2]AUTO!AE66</f>
        <v>0</v>
      </c>
      <c r="I65" s="49">
        <f>[2]AUTO!AF66</f>
        <v>0</v>
      </c>
      <c r="J65" s="49">
        <f>[2]AUTO!AG66</f>
        <v>0</v>
      </c>
      <c r="K65" s="49">
        <f>[2]AUTO!AJ66</f>
        <v>0</v>
      </c>
      <c r="L65" s="49">
        <f>[2]AUTO!AM66</f>
        <v>0</v>
      </c>
      <c r="M65" s="49">
        <f>[2]AUTO!AQ66</f>
        <v>0</v>
      </c>
      <c r="N65" s="49">
        <f>[2]AUTO!AR66</f>
        <v>0</v>
      </c>
      <c r="O65" s="49">
        <f t="shared" si="9"/>
        <v>3589</v>
      </c>
    </row>
    <row r="66" spans="1:15" x14ac:dyDescent="0.2">
      <c r="A66" s="85" t="s">
        <v>109</v>
      </c>
      <c r="B66" s="49">
        <f>[2]AUTO!F67</f>
        <v>4520</v>
      </c>
      <c r="C66" s="49">
        <f>[2]AUTO!K67</f>
        <v>0</v>
      </c>
      <c r="D66" s="49">
        <f>[2]AUTO!N67</f>
        <v>0</v>
      </c>
      <c r="E66" s="49">
        <f>[2]AUTO!S67</f>
        <v>0</v>
      </c>
      <c r="F66" s="49"/>
      <c r="G66" s="49">
        <f>[2]AUTO!AD67</f>
        <v>0</v>
      </c>
      <c r="H66" s="49">
        <f>[2]AUTO!AE67</f>
        <v>0</v>
      </c>
      <c r="I66" s="49">
        <f>[2]AUTO!AF67</f>
        <v>0</v>
      </c>
      <c r="J66" s="49">
        <f>[2]AUTO!AG67</f>
        <v>0</v>
      </c>
      <c r="K66" s="49">
        <f>[2]AUTO!AJ67</f>
        <v>0</v>
      </c>
      <c r="L66" s="49">
        <f>[2]AUTO!AM67</f>
        <v>0</v>
      </c>
      <c r="M66" s="49">
        <f>[2]AUTO!AQ67</f>
        <v>0</v>
      </c>
      <c r="N66" s="49">
        <f>[2]AUTO!AR67</f>
        <v>0</v>
      </c>
      <c r="O66" s="49">
        <f t="shared" si="9"/>
        <v>4520</v>
      </c>
    </row>
    <row r="67" spans="1:15" x14ac:dyDescent="0.2">
      <c r="A67" s="85" t="s">
        <v>110</v>
      </c>
      <c r="B67" s="49">
        <f>[2]AUTO!F68</f>
        <v>1907</v>
      </c>
      <c r="C67" s="49">
        <f>[2]AUTO!K68</f>
        <v>0</v>
      </c>
      <c r="D67" s="49">
        <f>[2]AUTO!N68</f>
        <v>0</v>
      </c>
      <c r="E67" s="49">
        <f>[2]AUTO!S68</f>
        <v>62458</v>
      </c>
      <c r="F67" s="49"/>
      <c r="G67" s="49">
        <f>[2]AUTO!AD68</f>
        <v>0</v>
      </c>
      <c r="H67" s="49">
        <f>[2]AUTO!AE68</f>
        <v>0</v>
      </c>
      <c r="I67" s="49">
        <f>[2]AUTO!AF68</f>
        <v>0</v>
      </c>
      <c r="J67" s="49">
        <f>[2]AUTO!AG68</f>
        <v>0</v>
      </c>
      <c r="K67" s="49">
        <f>[2]AUTO!AJ68</f>
        <v>0</v>
      </c>
      <c r="L67" s="49">
        <f>[2]AUTO!AM68</f>
        <v>0</v>
      </c>
      <c r="M67" s="49">
        <f>[2]AUTO!AQ68</f>
        <v>0</v>
      </c>
      <c r="N67" s="49">
        <f>[2]AUTO!AR68</f>
        <v>0</v>
      </c>
      <c r="O67" s="49">
        <f t="shared" si="9"/>
        <v>64365</v>
      </c>
    </row>
    <row r="68" spans="1:15" x14ac:dyDescent="0.2">
      <c r="A68" s="85" t="s">
        <v>111</v>
      </c>
      <c r="B68" s="49">
        <f>[2]AUTO!F69</f>
        <v>3431</v>
      </c>
      <c r="C68" s="49">
        <f>[2]AUTO!K69</f>
        <v>8518</v>
      </c>
      <c r="D68" s="49">
        <f>[2]AUTO!N69</f>
        <v>0</v>
      </c>
      <c r="E68" s="49">
        <f>[2]AUTO!S69</f>
        <v>0</v>
      </c>
      <c r="F68" s="49"/>
      <c r="G68" s="49">
        <f>[2]AUTO!AD69</f>
        <v>0</v>
      </c>
      <c r="H68" s="49">
        <f>[2]AUTO!AE69</f>
        <v>0</v>
      </c>
      <c r="I68" s="49">
        <f>[2]AUTO!AF69</f>
        <v>0</v>
      </c>
      <c r="J68" s="49">
        <f>[2]AUTO!AG69</f>
        <v>0</v>
      </c>
      <c r="K68" s="49">
        <f>[2]AUTO!AJ69</f>
        <v>0</v>
      </c>
      <c r="L68" s="49">
        <f>[2]AUTO!AM69</f>
        <v>0</v>
      </c>
      <c r="M68" s="49">
        <f>[2]AUTO!AQ69</f>
        <v>0</v>
      </c>
      <c r="N68" s="49">
        <f>[2]AUTO!AR69</f>
        <v>0</v>
      </c>
      <c r="O68" s="49">
        <f t="shared" si="9"/>
        <v>11949</v>
      </c>
    </row>
    <row r="69" spans="1:15" x14ac:dyDescent="0.2">
      <c r="A69" s="164" t="s">
        <v>112</v>
      </c>
      <c r="B69" s="57">
        <f t="shared" ref="B69:N69" si="10">SUM(B70:B73)</f>
        <v>16829</v>
      </c>
      <c r="C69" s="57">
        <f t="shared" si="10"/>
        <v>0</v>
      </c>
      <c r="D69" s="57">
        <f t="shared" si="10"/>
        <v>0</v>
      </c>
      <c r="E69" s="57">
        <f t="shared" si="10"/>
        <v>753190</v>
      </c>
      <c r="F69" s="57"/>
      <c r="G69" s="57">
        <f t="shared" si="10"/>
        <v>0</v>
      </c>
      <c r="H69" s="57">
        <f t="shared" si="10"/>
        <v>0</v>
      </c>
      <c r="I69" s="57">
        <f t="shared" si="10"/>
        <v>0</v>
      </c>
      <c r="J69" s="57">
        <f t="shared" si="10"/>
        <v>0</v>
      </c>
      <c r="K69" s="57">
        <f t="shared" si="10"/>
        <v>0</v>
      </c>
      <c r="L69" s="57">
        <f t="shared" si="10"/>
        <v>0</v>
      </c>
      <c r="M69" s="57">
        <f t="shared" si="10"/>
        <v>0</v>
      </c>
      <c r="N69" s="57">
        <f t="shared" si="10"/>
        <v>0</v>
      </c>
      <c r="O69" s="57">
        <f>SUM(O70:O73)</f>
        <v>770019</v>
      </c>
    </row>
    <row r="70" spans="1:15" x14ac:dyDescent="0.2">
      <c r="A70" s="164" t="s">
        <v>113</v>
      </c>
      <c r="B70" s="49">
        <f>[2]AUTO!F71</f>
        <v>1582</v>
      </c>
      <c r="C70" s="49">
        <f>[2]AUTO!K71</f>
        <v>0</v>
      </c>
      <c r="D70" s="49">
        <f>[2]AUTO!N71</f>
        <v>0</v>
      </c>
      <c r="E70" s="49">
        <f>[2]AUTO!S71</f>
        <v>753190</v>
      </c>
      <c r="F70" s="49"/>
      <c r="G70" s="49">
        <f>[2]AUTO!AD71</f>
        <v>0</v>
      </c>
      <c r="H70" s="49">
        <f>[2]AUTO!AE71</f>
        <v>0</v>
      </c>
      <c r="I70" s="49">
        <f>[2]AUTO!AF71</f>
        <v>0</v>
      </c>
      <c r="J70" s="49">
        <f>[2]AUTO!AG71</f>
        <v>0</v>
      </c>
      <c r="K70" s="49">
        <f>[2]AUTO!AJ71</f>
        <v>0</v>
      </c>
      <c r="L70" s="49">
        <f>[2]AUTO!AM71</f>
        <v>0</v>
      </c>
      <c r="M70" s="49">
        <f>[2]AUTO!AQ71</f>
        <v>0</v>
      </c>
      <c r="N70" s="49">
        <f>[2]AUTO!AR71</f>
        <v>0</v>
      </c>
      <c r="O70" s="49">
        <f t="shared" ref="O70:O92" si="11">SUM(B70:N70)</f>
        <v>754772</v>
      </c>
    </row>
    <row r="71" spans="1:15" x14ac:dyDescent="0.2">
      <c r="A71" s="164" t="s">
        <v>114</v>
      </c>
      <c r="B71" s="49">
        <f>[2]AUTO!F72</f>
        <v>5337</v>
      </c>
      <c r="C71" s="49">
        <f>[2]AUTO!K72</f>
        <v>0</v>
      </c>
      <c r="D71" s="49">
        <f>[2]AUTO!N72</f>
        <v>0</v>
      </c>
      <c r="E71" s="49">
        <f>[2]AUTO!S72</f>
        <v>0</v>
      </c>
      <c r="F71" s="49"/>
      <c r="G71" s="49">
        <f>[2]AUTO!AD72</f>
        <v>0</v>
      </c>
      <c r="H71" s="49">
        <f>[2]AUTO!AE72</f>
        <v>0</v>
      </c>
      <c r="I71" s="49">
        <f>[2]AUTO!AF72</f>
        <v>0</v>
      </c>
      <c r="J71" s="49">
        <f>[2]AUTO!AG72</f>
        <v>0</v>
      </c>
      <c r="K71" s="49">
        <f>[2]AUTO!AJ72</f>
        <v>0</v>
      </c>
      <c r="L71" s="49">
        <f>[2]AUTO!AM72</f>
        <v>0</v>
      </c>
      <c r="M71" s="49">
        <f>[2]AUTO!AQ72</f>
        <v>0</v>
      </c>
      <c r="N71" s="49">
        <f>[2]AUTO!AR72</f>
        <v>0</v>
      </c>
      <c r="O71" s="49">
        <f t="shared" si="11"/>
        <v>5337</v>
      </c>
    </row>
    <row r="72" spans="1:15" x14ac:dyDescent="0.2">
      <c r="A72" s="164" t="s">
        <v>115</v>
      </c>
      <c r="B72" s="49">
        <f>[2]AUTO!F73</f>
        <v>5246</v>
      </c>
      <c r="C72" s="49">
        <f>[2]AUTO!K73</f>
        <v>0</v>
      </c>
      <c r="D72" s="49">
        <f>[2]AUTO!N73</f>
        <v>0</v>
      </c>
      <c r="E72" s="49">
        <f>[2]AUTO!S73</f>
        <v>0</v>
      </c>
      <c r="F72" s="49"/>
      <c r="G72" s="49">
        <f>[2]AUTO!AD73</f>
        <v>0</v>
      </c>
      <c r="H72" s="49">
        <f>[2]AUTO!AE73</f>
        <v>0</v>
      </c>
      <c r="I72" s="49">
        <f>[2]AUTO!AF73</f>
        <v>0</v>
      </c>
      <c r="J72" s="49">
        <f>[2]AUTO!AG73</f>
        <v>0</v>
      </c>
      <c r="K72" s="49">
        <f>[2]AUTO!AJ73</f>
        <v>0</v>
      </c>
      <c r="L72" s="49">
        <f>[2]AUTO!AM73</f>
        <v>0</v>
      </c>
      <c r="M72" s="49">
        <f>[2]AUTO!AQ73</f>
        <v>0</v>
      </c>
      <c r="N72" s="49">
        <f>[2]AUTO!AR73</f>
        <v>0</v>
      </c>
      <c r="O72" s="49">
        <f t="shared" si="11"/>
        <v>5246</v>
      </c>
    </row>
    <row r="73" spans="1:15" x14ac:dyDescent="0.2">
      <c r="A73" s="164" t="s">
        <v>116</v>
      </c>
      <c r="B73" s="49">
        <f>[2]AUTO!F74</f>
        <v>4664</v>
      </c>
      <c r="C73" s="49">
        <f>[2]AUTO!K74</f>
        <v>0</v>
      </c>
      <c r="D73" s="49">
        <f>[2]AUTO!N74</f>
        <v>0</v>
      </c>
      <c r="E73" s="49">
        <f>[2]AUTO!S74</f>
        <v>0</v>
      </c>
      <c r="F73" s="49"/>
      <c r="G73" s="49">
        <f>[2]AUTO!AD74</f>
        <v>0</v>
      </c>
      <c r="H73" s="49">
        <f>[2]AUTO!AE74</f>
        <v>0</v>
      </c>
      <c r="I73" s="49">
        <f>[2]AUTO!AF74</f>
        <v>0</v>
      </c>
      <c r="J73" s="49">
        <f>[2]AUTO!AG74</f>
        <v>0</v>
      </c>
      <c r="K73" s="49">
        <f>[2]AUTO!AJ74</f>
        <v>0</v>
      </c>
      <c r="L73" s="49">
        <f>[2]AUTO!AM74</f>
        <v>0</v>
      </c>
      <c r="M73" s="49">
        <f>[2]AUTO!AQ74</f>
        <v>0</v>
      </c>
      <c r="N73" s="49">
        <f>[2]AUTO!AR74</f>
        <v>0</v>
      </c>
      <c r="O73" s="49">
        <f t="shared" si="11"/>
        <v>4664</v>
      </c>
    </row>
    <row r="74" spans="1:15" x14ac:dyDescent="0.2">
      <c r="A74" s="164" t="s">
        <v>117</v>
      </c>
      <c r="B74" s="49">
        <f>[2]AUTO!F75</f>
        <v>54835</v>
      </c>
      <c r="C74" s="49">
        <f>[2]AUTO!K75</f>
        <v>0</v>
      </c>
      <c r="D74" s="49">
        <f>[2]AUTO!N75</f>
        <v>0</v>
      </c>
      <c r="E74" s="49">
        <f>[2]AUTO!S75</f>
        <v>0</v>
      </c>
      <c r="F74" s="49"/>
      <c r="G74" s="49">
        <f>[2]AUTO!AD75</f>
        <v>0</v>
      </c>
      <c r="H74" s="49">
        <f>[2]AUTO!AE75</f>
        <v>0</v>
      </c>
      <c r="I74" s="49">
        <f>[2]AUTO!AF75</f>
        <v>0</v>
      </c>
      <c r="J74" s="49">
        <f>[2]AUTO!AG75</f>
        <v>0</v>
      </c>
      <c r="K74" s="49">
        <f>[2]AUTO!AJ75</f>
        <v>0</v>
      </c>
      <c r="L74" s="49">
        <f>[2]AUTO!AM75</f>
        <v>0</v>
      </c>
      <c r="M74" s="49">
        <f>[2]AUTO!AQ75</f>
        <v>0</v>
      </c>
      <c r="N74" s="49">
        <f>[2]AUTO!AR75</f>
        <v>0</v>
      </c>
      <c r="O74" s="49">
        <f t="shared" si="11"/>
        <v>54835</v>
      </c>
    </row>
    <row r="75" spans="1:15" x14ac:dyDescent="0.2">
      <c r="A75" s="164" t="s">
        <v>118</v>
      </c>
      <c r="B75" s="49">
        <f>[2]AUTO!F76</f>
        <v>39366</v>
      </c>
      <c r="C75" s="49">
        <f>[2]AUTO!K76</f>
        <v>0</v>
      </c>
      <c r="D75" s="49">
        <f>[2]AUTO!N76</f>
        <v>0</v>
      </c>
      <c r="E75" s="49">
        <f>[2]AUTO!S76</f>
        <v>0</v>
      </c>
      <c r="F75" s="49"/>
      <c r="G75" s="49">
        <f>[2]AUTO!AD76</f>
        <v>0</v>
      </c>
      <c r="H75" s="49">
        <f>[2]AUTO!AE76</f>
        <v>0</v>
      </c>
      <c r="I75" s="49">
        <f>[2]AUTO!AF76</f>
        <v>0</v>
      </c>
      <c r="J75" s="49">
        <f>[2]AUTO!AG76</f>
        <v>0</v>
      </c>
      <c r="K75" s="49">
        <f>[2]AUTO!AJ76</f>
        <v>0</v>
      </c>
      <c r="L75" s="49">
        <f>[2]AUTO!AM76</f>
        <v>0</v>
      </c>
      <c r="M75" s="49">
        <f>[2]AUTO!AQ76</f>
        <v>0</v>
      </c>
      <c r="N75" s="49">
        <f>[2]AUTO!AR76</f>
        <v>0</v>
      </c>
      <c r="O75" s="49">
        <f t="shared" si="11"/>
        <v>39366</v>
      </c>
    </row>
    <row r="76" spans="1:15" x14ac:dyDescent="0.2">
      <c r="A76" s="164" t="s">
        <v>119</v>
      </c>
      <c r="B76" s="49">
        <f>[2]AUTO!F77</f>
        <v>29486</v>
      </c>
      <c r="C76" s="49">
        <f>[2]AUTO!K77</f>
        <v>0</v>
      </c>
      <c r="D76" s="49">
        <f>[2]AUTO!N77</f>
        <v>0</v>
      </c>
      <c r="E76" s="49">
        <f>[2]AUTO!S77</f>
        <v>0</v>
      </c>
      <c r="F76" s="49"/>
      <c r="G76" s="49">
        <f>[2]AUTO!AD77</f>
        <v>0</v>
      </c>
      <c r="H76" s="49">
        <f>[2]AUTO!AE77</f>
        <v>0</v>
      </c>
      <c r="I76" s="49">
        <f>[2]AUTO!AF77</f>
        <v>0</v>
      </c>
      <c r="J76" s="49">
        <f>[2]AUTO!AG77</f>
        <v>0</v>
      </c>
      <c r="K76" s="49">
        <f>[2]AUTO!AJ77</f>
        <v>0</v>
      </c>
      <c r="L76" s="49">
        <f>[2]AUTO!AM77</f>
        <v>0</v>
      </c>
      <c r="M76" s="49">
        <f>[2]AUTO!AQ77</f>
        <v>0</v>
      </c>
      <c r="N76" s="49">
        <f>[2]AUTO!AR77</f>
        <v>0</v>
      </c>
      <c r="O76" s="49">
        <f t="shared" si="11"/>
        <v>29486</v>
      </c>
    </row>
    <row r="77" spans="1:15" x14ac:dyDescent="0.2">
      <c r="A77" s="164" t="s">
        <v>120</v>
      </c>
      <c r="B77" s="49">
        <f>[2]AUTO!F78</f>
        <v>4956</v>
      </c>
      <c r="C77" s="49">
        <f>[2]AUTO!K78</f>
        <v>0</v>
      </c>
      <c r="D77" s="49">
        <f>[2]AUTO!N78</f>
        <v>0</v>
      </c>
      <c r="E77" s="49">
        <f>[2]AUTO!S78</f>
        <v>0</v>
      </c>
      <c r="F77" s="49"/>
      <c r="G77" s="49">
        <f>[2]AUTO!AD78</f>
        <v>0</v>
      </c>
      <c r="H77" s="49">
        <f>[2]AUTO!AE78</f>
        <v>0</v>
      </c>
      <c r="I77" s="49">
        <f>[2]AUTO!AF78</f>
        <v>0</v>
      </c>
      <c r="J77" s="49">
        <f>[2]AUTO!AG78</f>
        <v>0</v>
      </c>
      <c r="K77" s="49">
        <f>[2]AUTO!AJ78</f>
        <v>0</v>
      </c>
      <c r="L77" s="49">
        <f>[2]AUTO!AM78</f>
        <v>0</v>
      </c>
      <c r="M77" s="49">
        <f>[2]AUTO!AQ78</f>
        <v>0</v>
      </c>
      <c r="N77" s="49">
        <f>[2]AUTO!AR78</f>
        <v>0</v>
      </c>
      <c r="O77" s="49">
        <f t="shared" si="11"/>
        <v>4956</v>
      </c>
    </row>
    <row r="78" spans="1:15" x14ac:dyDescent="0.2">
      <c r="A78" s="164" t="s">
        <v>121</v>
      </c>
      <c r="B78" s="49">
        <f>[2]AUTO!F79</f>
        <v>3883</v>
      </c>
      <c r="C78" s="49">
        <f>[2]AUTO!K79</f>
        <v>0</v>
      </c>
      <c r="D78" s="49">
        <f>[2]AUTO!N79</f>
        <v>0</v>
      </c>
      <c r="E78" s="49">
        <f>[2]AUTO!S79</f>
        <v>0</v>
      </c>
      <c r="F78" s="49"/>
      <c r="G78" s="49">
        <f>[2]AUTO!AD79</f>
        <v>0</v>
      </c>
      <c r="H78" s="49">
        <f>[2]AUTO!AE79</f>
        <v>0</v>
      </c>
      <c r="I78" s="49">
        <f>[2]AUTO!AF79</f>
        <v>0</v>
      </c>
      <c r="J78" s="49">
        <f>[2]AUTO!AG79</f>
        <v>0</v>
      </c>
      <c r="K78" s="49">
        <f>[2]AUTO!AJ79</f>
        <v>0</v>
      </c>
      <c r="L78" s="49">
        <f>[2]AUTO!AM79</f>
        <v>0</v>
      </c>
      <c r="M78" s="49">
        <f>[2]AUTO!AQ79</f>
        <v>0</v>
      </c>
      <c r="N78" s="49">
        <f>[2]AUTO!AR79</f>
        <v>0</v>
      </c>
      <c r="O78" s="49">
        <f t="shared" si="11"/>
        <v>3883</v>
      </c>
    </row>
    <row r="79" spans="1:15" hidden="1" x14ac:dyDescent="0.2">
      <c r="A79" s="164" t="s">
        <v>122</v>
      </c>
      <c r="B79" s="49">
        <f>[2]AUTO!F80</f>
        <v>0</v>
      </c>
      <c r="C79" s="49">
        <f>[2]AUTO!K80</f>
        <v>0</v>
      </c>
      <c r="D79" s="49">
        <f>[2]AUTO!N80</f>
        <v>0</v>
      </c>
      <c r="E79" s="49">
        <f>[2]AUTO!S80</f>
        <v>0</v>
      </c>
      <c r="F79" s="49"/>
      <c r="G79" s="49">
        <f>[2]AUTO!AD80</f>
        <v>0</v>
      </c>
      <c r="H79" s="49">
        <f>[2]AUTO!AE80</f>
        <v>0</v>
      </c>
      <c r="I79" s="49">
        <f>[2]AUTO!AF80</f>
        <v>0</v>
      </c>
      <c r="J79" s="49">
        <f>[2]AUTO!AG80</f>
        <v>0</v>
      </c>
      <c r="K79" s="49">
        <f>[2]AUTO!AJ80</f>
        <v>0</v>
      </c>
      <c r="L79" s="49">
        <f>[2]AUTO!AM80</f>
        <v>0</v>
      </c>
      <c r="M79" s="49">
        <f>[2]AUTO!AQ80</f>
        <v>0</v>
      </c>
      <c r="N79" s="49">
        <f>[2]AUTO!AR80</f>
        <v>0</v>
      </c>
      <c r="O79" s="49">
        <f t="shared" si="11"/>
        <v>0</v>
      </c>
    </row>
    <row r="80" spans="1:15" x14ac:dyDescent="0.2">
      <c r="A80" s="164" t="s">
        <v>305</v>
      </c>
      <c r="B80" s="49">
        <f>[2]AUTO!F81</f>
        <v>2767</v>
      </c>
      <c r="C80" s="49">
        <f>[2]AUTO!K81</f>
        <v>0</v>
      </c>
      <c r="D80" s="49">
        <f>[2]AUTO!N81</f>
        <v>0</v>
      </c>
      <c r="E80" s="49">
        <f>[2]AUTO!S81</f>
        <v>0</v>
      </c>
      <c r="F80" s="49"/>
      <c r="G80" s="49">
        <f>[2]AUTO!AD81</f>
        <v>0</v>
      </c>
      <c r="H80" s="49">
        <f>[2]AUTO!AE81</f>
        <v>0</v>
      </c>
      <c r="I80" s="49">
        <f>[2]AUTO!AF81</f>
        <v>0</v>
      </c>
      <c r="J80" s="49">
        <f>[2]AUTO!AG81</f>
        <v>0</v>
      </c>
      <c r="K80" s="49">
        <f>[2]AUTO!AJ81</f>
        <v>0</v>
      </c>
      <c r="L80" s="49">
        <f>[2]AUTO!AM81</f>
        <v>0</v>
      </c>
      <c r="M80" s="49">
        <f>[2]AUTO!AQ81</f>
        <v>0</v>
      </c>
      <c r="N80" s="49">
        <f>[2]AUTO!AR81</f>
        <v>0</v>
      </c>
      <c r="O80" s="49">
        <f t="shared" si="11"/>
        <v>2767</v>
      </c>
    </row>
    <row r="81" spans="1:15" x14ac:dyDescent="0.2">
      <c r="A81" s="164" t="s">
        <v>125</v>
      </c>
      <c r="B81" s="49">
        <f>[2]AUTO!F82</f>
        <v>1233</v>
      </c>
      <c r="C81" s="49">
        <f>[2]AUTO!K82</f>
        <v>0</v>
      </c>
      <c r="D81" s="49">
        <f>[2]AUTO!N82</f>
        <v>0</v>
      </c>
      <c r="E81" s="49">
        <f>[2]AUTO!S82</f>
        <v>0</v>
      </c>
      <c r="F81" s="49"/>
      <c r="G81" s="49">
        <f>[2]AUTO!AD82</f>
        <v>0</v>
      </c>
      <c r="H81" s="49">
        <f>[2]AUTO!AE82</f>
        <v>0</v>
      </c>
      <c r="I81" s="49">
        <f>[2]AUTO!AF82</f>
        <v>0</v>
      </c>
      <c r="J81" s="49">
        <f>[2]AUTO!AG82</f>
        <v>0</v>
      </c>
      <c r="K81" s="49">
        <f>[2]AUTO!AJ82</f>
        <v>0</v>
      </c>
      <c r="L81" s="49">
        <f>[2]AUTO!AM82</f>
        <v>0</v>
      </c>
      <c r="M81" s="49">
        <f>[2]AUTO!AQ82</f>
        <v>0</v>
      </c>
      <c r="N81" s="49">
        <f>[2]AUTO!AR82</f>
        <v>0</v>
      </c>
      <c r="O81" s="49">
        <f t="shared" si="11"/>
        <v>1233</v>
      </c>
    </row>
    <row r="82" spans="1:15" x14ac:dyDescent="0.2">
      <c r="A82" s="164" t="s">
        <v>127</v>
      </c>
      <c r="B82" s="49">
        <f>[2]AUTO!F83</f>
        <v>2760</v>
      </c>
      <c r="C82" s="49">
        <f>[2]AUTO!K83</f>
        <v>27521</v>
      </c>
      <c r="D82" s="49">
        <f>[2]AUTO!N83</f>
        <v>0</v>
      </c>
      <c r="E82" s="49">
        <f>[2]AUTO!S83</f>
        <v>0</v>
      </c>
      <c r="F82" s="49"/>
      <c r="G82" s="49">
        <f>[2]AUTO!AD83</f>
        <v>0</v>
      </c>
      <c r="H82" s="49">
        <f>[2]AUTO!AE83</f>
        <v>0</v>
      </c>
      <c r="I82" s="49">
        <f>[2]AUTO!AF83</f>
        <v>0</v>
      </c>
      <c r="J82" s="49">
        <f>[2]AUTO!AG83</f>
        <v>0</v>
      </c>
      <c r="K82" s="49">
        <f>[2]AUTO!AJ83</f>
        <v>0</v>
      </c>
      <c r="L82" s="49">
        <f>[2]AUTO!AM83</f>
        <v>0</v>
      </c>
      <c r="M82" s="49">
        <f>[2]AUTO!AQ83</f>
        <v>0</v>
      </c>
      <c r="N82" s="49">
        <f>[2]AUTO!AR83</f>
        <v>0</v>
      </c>
      <c r="O82" s="49">
        <f t="shared" si="11"/>
        <v>30281</v>
      </c>
    </row>
    <row r="83" spans="1:15" x14ac:dyDescent="0.2">
      <c r="A83" s="164" t="s">
        <v>129</v>
      </c>
      <c r="B83" s="49">
        <f>[2]AUTO!F84</f>
        <v>17054</v>
      </c>
      <c r="C83" s="49">
        <f>[2]AUTO!K84</f>
        <v>0</v>
      </c>
      <c r="D83" s="49">
        <f>[2]AUTO!N84</f>
        <v>0</v>
      </c>
      <c r="E83" s="49">
        <f>[2]AUTO!S84</f>
        <v>0</v>
      </c>
      <c r="F83" s="49"/>
      <c r="G83" s="49">
        <f>[2]AUTO!AD84</f>
        <v>0</v>
      </c>
      <c r="H83" s="49">
        <f>[2]AUTO!AE84</f>
        <v>0</v>
      </c>
      <c r="I83" s="49">
        <f>[2]AUTO!AF84</f>
        <v>0</v>
      </c>
      <c r="J83" s="49">
        <f>[2]AUTO!AG84</f>
        <v>0</v>
      </c>
      <c r="K83" s="49">
        <f>[2]AUTO!AJ84</f>
        <v>0</v>
      </c>
      <c r="L83" s="49">
        <f>[2]AUTO!AM84</f>
        <v>0</v>
      </c>
      <c r="M83" s="49">
        <f>[2]AUTO!AQ84</f>
        <v>0</v>
      </c>
      <c r="N83" s="49">
        <f>[2]AUTO!AR84</f>
        <v>0</v>
      </c>
      <c r="O83" s="49">
        <f t="shared" si="11"/>
        <v>17054</v>
      </c>
    </row>
    <row r="84" spans="1:15" x14ac:dyDescent="0.2">
      <c r="A84" s="164" t="s">
        <v>131</v>
      </c>
      <c r="B84" s="49">
        <f>[2]AUTO!F85</f>
        <v>64459</v>
      </c>
      <c r="C84" s="49">
        <f>[2]AUTO!K85</f>
        <v>0</v>
      </c>
      <c r="D84" s="49">
        <f>[2]AUTO!N85</f>
        <v>0</v>
      </c>
      <c r="E84" s="49">
        <f>[2]AUTO!S85</f>
        <v>0</v>
      </c>
      <c r="F84" s="49"/>
      <c r="G84" s="49">
        <f>[2]AUTO!AD85</f>
        <v>0</v>
      </c>
      <c r="H84" s="49">
        <f>[2]AUTO!AE85</f>
        <v>0</v>
      </c>
      <c r="I84" s="49">
        <f>[2]AUTO!AF85</f>
        <v>0</v>
      </c>
      <c r="J84" s="49">
        <f>[2]AUTO!AG85</f>
        <v>0</v>
      </c>
      <c r="K84" s="49">
        <f>[2]AUTO!AJ85</f>
        <v>0</v>
      </c>
      <c r="L84" s="49">
        <f>[2]AUTO!AM85</f>
        <v>0</v>
      </c>
      <c r="M84" s="49">
        <f>[2]AUTO!AQ85</f>
        <v>0</v>
      </c>
      <c r="N84" s="49">
        <f>[2]AUTO!AR85</f>
        <v>0</v>
      </c>
      <c r="O84" s="49">
        <f t="shared" si="11"/>
        <v>64459</v>
      </c>
    </row>
    <row r="85" spans="1:15" x14ac:dyDescent="0.2">
      <c r="A85" s="164" t="s">
        <v>133</v>
      </c>
      <c r="B85" s="49">
        <f>[2]AUTO!F86</f>
        <v>2882</v>
      </c>
      <c r="C85" s="49">
        <f>[2]AUTO!K86</f>
        <v>0</v>
      </c>
      <c r="D85" s="49">
        <f>[2]AUTO!N86</f>
        <v>0</v>
      </c>
      <c r="E85" s="49">
        <f>[2]AUTO!S86</f>
        <v>0</v>
      </c>
      <c r="F85" s="49"/>
      <c r="G85" s="49">
        <f>[2]AUTO!AD86</f>
        <v>0</v>
      </c>
      <c r="H85" s="49">
        <f>[2]AUTO!AE86</f>
        <v>0</v>
      </c>
      <c r="I85" s="49">
        <f>[2]AUTO!AF86</f>
        <v>0</v>
      </c>
      <c r="J85" s="49">
        <f>[2]AUTO!AG86</f>
        <v>0</v>
      </c>
      <c r="K85" s="49">
        <f>[2]AUTO!AJ86</f>
        <v>0</v>
      </c>
      <c r="L85" s="49">
        <f>[2]AUTO!AM86</f>
        <v>0</v>
      </c>
      <c r="M85" s="49">
        <f>[2]AUTO!AQ86</f>
        <v>0</v>
      </c>
      <c r="N85" s="49">
        <f>[2]AUTO!AR86</f>
        <v>0</v>
      </c>
      <c r="O85" s="49">
        <f t="shared" si="11"/>
        <v>2882</v>
      </c>
    </row>
    <row r="86" spans="1:15" ht="14.25" customHeight="1" x14ac:dyDescent="0.2">
      <c r="A86" s="164" t="s">
        <v>135</v>
      </c>
      <c r="B86" s="49">
        <f>[2]AUTO!F87</f>
        <v>5046</v>
      </c>
      <c r="C86" s="49">
        <f>[2]AUTO!K87</f>
        <v>0</v>
      </c>
      <c r="D86" s="49">
        <f>[2]AUTO!N87</f>
        <v>0</v>
      </c>
      <c r="E86" s="49">
        <f>[2]AUTO!S87</f>
        <v>0</v>
      </c>
      <c r="F86" s="49"/>
      <c r="G86" s="49">
        <f>[2]AUTO!AD87</f>
        <v>0</v>
      </c>
      <c r="H86" s="49">
        <f>[2]AUTO!AE87</f>
        <v>0</v>
      </c>
      <c r="I86" s="49">
        <f>[2]AUTO!AF87</f>
        <v>0</v>
      </c>
      <c r="J86" s="49">
        <f>[2]AUTO!AG87</f>
        <v>0</v>
      </c>
      <c r="K86" s="49">
        <f>[2]AUTO!AJ87</f>
        <v>0</v>
      </c>
      <c r="L86" s="49">
        <f>[2]AUTO!AM87</f>
        <v>0</v>
      </c>
      <c r="M86" s="49">
        <f>[2]AUTO!AQ87</f>
        <v>0</v>
      </c>
      <c r="N86" s="49">
        <f>[2]AUTO!AR87</f>
        <v>0</v>
      </c>
      <c r="O86" s="49">
        <f t="shared" si="11"/>
        <v>5046</v>
      </c>
    </row>
    <row r="87" spans="1:15" x14ac:dyDescent="0.2">
      <c r="A87" s="164" t="s">
        <v>137</v>
      </c>
      <c r="B87" s="49">
        <f>[2]AUTO!F88</f>
        <v>6900</v>
      </c>
      <c r="C87" s="49">
        <f>[2]AUTO!K88</f>
        <v>0</v>
      </c>
      <c r="D87" s="49">
        <f>[2]AUTO!N88</f>
        <v>0</v>
      </c>
      <c r="E87" s="49">
        <f>[2]AUTO!S88</f>
        <v>0</v>
      </c>
      <c r="F87" s="49"/>
      <c r="G87" s="49">
        <f>[2]AUTO!AD88</f>
        <v>0</v>
      </c>
      <c r="H87" s="49">
        <f>[2]AUTO!AE88</f>
        <v>0</v>
      </c>
      <c r="I87" s="49">
        <f>[2]AUTO!AF88</f>
        <v>0</v>
      </c>
      <c r="J87" s="49">
        <f>[2]AUTO!AG88</f>
        <v>0</v>
      </c>
      <c r="K87" s="49">
        <f>[2]AUTO!AJ88</f>
        <v>0</v>
      </c>
      <c r="L87" s="49">
        <f>[2]AUTO!AM88</f>
        <v>0</v>
      </c>
      <c r="M87" s="49">
        <f>[2]AUTO!AQ88</f>
        <v>0</v>
      </c>
      <c r="N87" s="49">
        <f>[2]AUTO!AR88</f>
        <v>0</v>
      </c>
      <c r="O87" s="49">
        <f t="shared" si="11"/>
        <v>6900</v>
      </c>
    </row>
    <row r="88" spans="1:15" x14ac:dyDescent="0.2">
      <c r="A88" s="164" t="s">
        <v>139</v>
      </c>
      <c r="B88" s="49">
        <f>[2]AUTO!F89</f>
        <v>2518</v>
      </c>
      <c r="C88" s="49">
        <f>[2]AUTO!K89</f>
        <v>0</v>
      </c>
      <c r="D88" s="49">
        <f>[2]AUTO!N89</f>
        <v>0</v>
      </c>
      <c r="E88" s="49">
        <f>[2]AUTO!S89</f>
        <v>0</v>
      </c>
      <c r="F88" s="49"/>
      <c r="G88" s="49">
        <f>[2]AUTO!AD89</f>
        <v>0</v>
      </c>
      <c r="H88" s="49">
        <f>[2]AUTO!AE89</f>
        <v>0</v>
      </c>
      <c r="I88" s="49">
        <f>[2]AUTO!AF89</f>
        <v>0</v>
      </c>
      <c r="J88" s="49">
        <f>[2]AUTO!AG89</f>
        <v>0</v>
      </c>
      <c r="K88" s="49">
        <f>[2]AUTO!AJ89</f>
        <v>0</v>
      </c>
      <c r="L88" s="49">
        <f>[2]AUTO!AM89</f>
        <v>0</v>
      </c>
      <c r="M88" s="49">
        <f>[2]AUTO!AQ89</f>
        <v>0</v>
      </c>
      <c r="N88" s="49">
        <f>[2]AUTO!AR89</f>
        <v>0</v>
      </c>
      <c r="O88" s="49">
        <f t="shared" si="11"/>
        <v>2518</v>
      </c>
    </row>
    <row r="89" spans="1:15" ht="14.25" customHeight="1" x14ac:dyDescent="0.2">
      <c r="A89" s="164" t="s">
        <v>141</v>
      </c>
      <c r="B89" s="49">
        <f>[2]AUTO!F90</f>
        <v>18702</v>
      </c>
      <c r="C89" s="49">
        <f>[2]AUTO!K90</f>
        <v>0</v>
      </c>
      <c r="D89" s="49">
        <f>[2]AUTO!N90</f>
        <v>0</v>
      </c>
      <c r="E89" s="49">
        <f>[2]AUTO!S90</f>
        <v>0</v>
      </c>
      <c r="F89" s="49"/>
      <c r="G89" s="49">
        <f>[2]AUTO!AD90</f>
        <v>0</v>
      </c>
      <c r="H89" s="49">
        <f>[2]AUTO!AE90</f>
        <v>0</v>
      </c>
      <c r="I89" s="49">
        <f>[2]AUTO!AF90</f>
        <v>0</v>
      </c>
      <c r="J89" s="49">
        <f>[2]AUTO!AG90</f>
        <v>0</v>
      </c>
      <c r="K89" s="49">
        <f>[2]AUTO!AJ90</f>
        <v>0</v>
      </c>
      <c r="L89" s="49">
        <f>[2]AUTO!AM90</f>
        <v>0</v>
      </c>
      <c r="M89" s="49">
        <f>[2]AUTO!AQ90</f>
        <v>0</v>
      </c>
      <c r="N89" s="49">
        <f>[2]AUTO!AR90</f>
        <v>0</v>
      </c>
      <c r="O89" s="49">
        <f t="shared" si="11"/>
        <v>18702</v>
      </c>
    </row>
    <row r="90" spans="1:15" x14ac:dyDescent="0.2">
      <c r="A90" s="368" t="s">
        <v>143</v>
      </c>
      <c r="B90" s="49">
        <f>[2]AUTO!F91</f>
        <v>147341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>
        <f t="shared" si="11"/>
        <v>147341</v>
      </c>
    </row>
    <row r="91" spans="1:15" hidden="1" x14ac:dyDescent="0.2">
      <c r="A91" s="368" t="s">
        <v>144</v>
      </c>
      <c r="B91" s="49">
        <f>[2]AUTO!F92</f>
        <v>15101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>
        <f t="shared" si="11"/>
        <v>15101</v>
      </c>
    </row>
    <row r="92" spans="1:15" hidden="1" x14ac:dyDescent="0.2">
      <c r="A92" s="368" t="s">
        <v>145</v>
      </c>
      <c r="B92" s="49">
        <f>[2]AUTO!F93</f>
        <v>132240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>
        <f t="shared" si="11"/>
        <v>132240</v>
      </c>
    </row>
    <row r="93" spans="1:15" hidden="1" x14ac:dyDescent="0.2">
      <c r="A93" s="368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</row>
    <row r="94" spans="1:15" x14ac:dyDescent="0.2">
      <c r="A94" s="85" t="s">
        <v>291</v>
      </c>
      <c r="B94" s="49">
        <f>[2]AUTO!F95</f>
        <v>0</v>
      </c>
      <c r="C94" s="49">
        <f>[2]AUTO!K95</f>
        <v>0</v>
      </c>
      <c r="D94" s="49">
        <f>[2]AUTO!N95</f>
        <v>0</v>
      </c>
      <c r="E94" s="49">
        <f>[2]AUTO!S95</f>
        <v>390711</v>
      </c>
      <c r="F94" s="49"/>
      <c r="G94" s="49">
        <f>[2]AUTO!AD95</f>
        <v>0</v>
      </c>
      <c r="H94" s="49">
        <f>[2]AUTO!AE95</f>
        <v>0</v>
      </c>
      <c r="I94" s="49">
        <f>[2]AUTO!AF95</f>
        <v>0</v>
      </c>
      <c r="J94" s="49">
        <f>[2]AUTO!AG95</f>
        <v>0</v>
      </c>
      <c r="K94" s="49">
        <f>[2]AUTO!AJ95</f>
        <v>0</v>
      </c>
      <c r="L94" s="49">
        <f>[2]AUTO!AM95</f>
        <v>0</v>
      </c>
      <c r="M94" s="49">
        <f>[2]AUTO!AQ95</f>
        <v>0</v>
      </c>
      <c r="N94" s="49">
        <f>[2]AUTO!AR95</f>
        <v>0</v>
      </c>
      <c r="O94" s="49">
        <f>SUM(B94:N94)</f>
        <v>390711</v>
      </c>
    </row>
    <row r="95" spans="1:15" ht="13.5" customHeight="1" x14ac:dyDescent="0.2">
      <c r="A95" s="369" t="s">
        <v>306</v>
      </c>
      <c r="B95" s="49">
        <f t="shared" ref="B95:K95" si="12">SUM(B96:B97)</f>
        <v>0</v>
      </c>
      <c r="C95" s="49">
        <f t="shared" si="12"/>
        <v>0</v>
      </c>
      <c r="D95" s="49">
        <f t="shared" si="12"/>
        <v>0</v>
      </c>
      <c r="E95" s="49">
        <f t="shared" si="12"/>
        <v>0</v>
      </c>
      <c r="F95" s="49"/>
      <c r="G95" s="49">
        <f t="shared" si="12"/>
        <v>0</v>
      </c>
      <c r="H95" s="49">
        <f t="shared" si="12"/>
        <v>0</v>
      </c>
      <c r="I95" s="49">
        <f t="shared" si="12"/>
        <v>0</v>
      </c>
      <c r="J95" s="49">
        <f t="shared" si="12"/>
        <v>0</v>
      </c>
      <c r="K95" s="49">
        <f t="shared" si="12"/>
        <v>0</v>
      </c>
      <c r="L95" s="49">
        <f>SUM(L96:L97)</f>
        <v>0</v>
      </c>
      <c r="M95" s="49">
        <f>SUM(M96:M97)</f>
        <v>486885005</v>
      </c>
      <c r="N95" s="49">
        <f>SUM(N96:N97)</f>
        <v>0</v>
      </c>
      <c r="O95" s="49">
        <f>SUM(O96:O97)</f>
        <v>486885005</v>
      </c>
    </row>
    <row r="96" spans="1:15" hidden="1" x14ac:dyDescent="0.2">
      <c r="A96" s="369" t="s">
        <v>293</v>
      </c>
      <c r="B96" s="49">
        <f>[2]AUTO!F97</f>
        <v>0</v>
      </c>
      <c r="C96" s="49">
        <f>[2]AUTO!K97</f>
        <v>0</v>
      </c>
      <c r="D96" s="49">
        <f>[2]AUTO!N97</f>
        <v>0</v>
      </c>
      <c r="E96" s="49">
        <f>[2]AUTO!S97</f>
        <v>0</v>
      </c>
      <c r="F96" s="49"/>
      <c r="G96" s="49">
        <f>[2]AUTO!AD97</f>
        <v>0</v>
      </c>
      <c r="H96" s="49">
        <f>[2]AUTO!AE97</f>
        <v>0</v>
      </c>
      <c r="I96" s="49">
        <f>[2]AUTO!AF97</f>
        <v>0</v>
      </c>
      <c r="J96" s="49">
        <f>[2]AUTO!AG97</f>
        <v>0</v>
      </c>
      <c r="K96" s="49">
        <f>[2]AUTO!AJ97</f>
        <v>0</v>
      </c>
      <c r="L96" s="49">
        <f>[2]AUTO!AM97</f>
        <v>0</v>
      </c>
      <c r="M96" s="49">
        <f>[2]AUTO!AQ97</f>
        <v>486885005</v>
      </c>
      <c r="N96" s="49">
        <f>[2]AUTO!AR97</f>
        <v>0</v>
      </c>
      <c r="O96" s="49">
        <f>SUM(B96:N96)</f>
        <v>486885005</v>
      </c>
    </row>
    <row r="97" spans="1:15" hidden="1" x14ac:dyDescent="0.2">
      <c r="A97" s="369" t="s">
        <v>294</v>
      </c>
      <c r="B97" s="49">
        <f>[2]AUTO!F98</f>
        <v>0</v>
      </c>
      <c r="C97" s="49">
        <f>[2]AUTO!K98</f>
        <v>0</v>
      </c>
      <c r="D97" s="49">
        <f>[2]AUTO!N98</f>
        <v>0</v>
      </c>
      <c r="E97" s="49">
        <f>[2]AUTO!S98</f>
        <v>0</v>
      </c>
      <c r="F97" s="49"/>
      <c r="G97" s="49">
        <f>[2]AUTO!AD98</f>
        <v>0</v>
      </c>
      <c r="H97" s="49">
        <f>[2]AUTO!AE98</f>
        <v>0</v>
      </c>
      <c r="I97" s="49">
        <f>[2]AUTO!AF98</f>
        <v>0</v>
      </c>
      <c r="J97" s="49">
        <f>[2]AUTO!AG98</f>
        <v>0</v>
      </c>
      <c r="K97" s="49">
        <f>[2]AUTO!AJ98</f>
        <v>0</v>
      </c>
      <c r="L97" s="49">
        <f>[2]AUTO!AM98</f>
        <v>0</v>
      </c>
      <c r="M97" s="49">
        <f>[2]AUTO!AQ98</f>
        <v>0</v>
      </c>
      <c r="N97" s="49">
        <f>[2]AUTO!AR98</f>
        <v>0</v>
      </c>
      <c r="O97" s="49">
        <f>SUM(B97:N97)</f>
        <v>0</v>
      </c>
    </row>
    <row r="98" spans="1:15" x14ac:dyDescent="0.2">
      <c r="A98" s="85" t="s">
        <v>295</v>
      </c>
      <c r="B98" s="49">
        <f>[2]AUTO!F99</f>
        <v>3766</v>
      </c>
      <c r="C98" s="49">
        <f>[2]AUTO!K99</f>
        <v>0</v>
      </c>
      <c r="D98" s="49">
        <f>[2]AUTO!N99</f>
        <v>0</v>
      </c>
      <c r="E98" s="49">
        <f>[2]AUTO!S99</f>
        <v>0</v>
      </c>
      <c r="F98" s="49"/>
      <c r="G98" s="49">
        <f>[2]AUTO!AD99</f>
        <v>0</v>
      </c>
      <c r="H98" s="49">
        <f>[2]AUTO!AE99</f>
        <v>0</v>
      </c>
      <c r="I98" s="49">
        <f>[2]AUTO!AF99</f>
        <v>0</v>
      </c>
      <c r="J98" s="49">
        <f>[2]AUTO!AG99</f>
        <v>0</v>
      </c>
      <c r="K98" s="49">
        <f>[2]AUTO!AJ99</f>
        <v>0</v>
      </c>
      <c r="L98" s="49">
        <f>[2]AUTO!AM99</f>
        <v>0</v>
      </c>
      <c r="M98" s="49">
        <f>[2]AUTO!AQ99</f>
        <v>0</v>
      </c>
      <c r="N98" s="49">
        <f>[2]AUTO!AR99</f>
        <v>0</v>
      </c>
      <c r="O98" s="49">
        <f>SUM(B98:N98)</f>
        <v>3766</v>
      </c>
    </row>
    <row r="99" spans="1:15" ht="13.5" customHeight="1" x14ac:dyDescent="0.2">
      <c r="A99" s="368" t="s">
        <v>296</v>
      </c>
      <c r="B99" s="49">
        <f>[2]AUTO!F100</f>
        <v>0</v>
      </c>
      <c r="C99" s="49">
        <f>[2]AUTO!K100</f>
        <v>0</v>
      </c>
      <c r="D99" s="49">
        <f>[2]AUTO!N100</f>
        <v>0</v>
      </c>
      <c r="E99" s="49">
        <f>[2]AUTO!S100</f>
        <v>0</v>
      </c>
      <c r="F99" s="49"/>
      <c r="G99" s="49">
        <f>[2]AUTO!AD100</f>
        <v>0</v>
      </c>
      <c r="H99" s="49">
        <f>[2]AUTO!AE100</f>
        <v>0</v>
      </c>
      <c r="I99" s="49">
        <f>[2]AUTO!AF100</f>
        <v>334877000</v>
      </c>
      <c r="J99" s="49">
        <f>[2]AUTO!AG100</f>
        <v>0</v>
      </c>
      <c r="K99" s="49">
        <f>[2]AUTO!AJ100</f>
        <v>0</v>
      </c>
      <c r="L99" s="49">
        <f>[2]AUTO!AM100</f>
        <v>0</v>
      </c>
      <c r="M99" s="49">
        <f>[2]AUTO!AQ100</f>
        <v>0</v>
      </c>
      <c r="N99" s="49">
        <f>[2]AUTO!AR100</f>
        <v>0</v>
      </c>
      <c r="O99" s="49">
        <f>SUM(B99:N99)</f>
        <v>334877000</v>
      </c>
    </row>
    <row r="100" spans="1:15" ht="17.25" customHeight="1" thickBot="1" x14ac:dyDescent="0.25">
      <c r="A100" s="390" t="s">
        <v>41</v>
      </c>
      <c r="B100" s="375">
        <f>SUM(B6:B12)+SUM(B15:B20)+SUM(B23:B26)+SUM(B29:B30)+SUM(B33:B49)+B95+B99+B94+B98</f>
        <v>39405063</v>
      </c>
      <c r="C100" s="375">
        <f t="shared" ref="C100:O100" si="13">SUM(C6:C12)+SUM(C15:C20)+SUM(C23:C26)+SUM(C29:C30)+SUM(C33:C49)+C95+C99+C94+C98</f>
        <v>857666</v>
      </c>
      <c r="D100" s="375">
        <f t="shared" si="13"/>
        <v>5767411</v>
      </c>
      <c r="E100" s="375">
        <f t="shared" si="13"/>
        <v>10299880</v>
      </c>
      <c r="F100" s="375">
        <f t="shared" si="13"/>
        <v>11661307</v>
      </c>
      <c r="G100" s="375">
        <f t="shared" si="13"/>
        <v>0</v>
      </c>
      <c r="H100" s="375">
        <f t="shared" si="13"/>
        <v>480</v>
      </c>
      <c r="I100" s="375">
        <f t="shared" si="13"/>
        <v>334877000</v>
      </c>
      <c r="J100" s="375">
        <f t="shared" si="13"/>
        <v>0</v>
      </c>
      <c r="K100" s="375">
        <f t="shared" si="13"/>
        <v>720683</v>
      </c>
      <c r="L100" s="375">
        <f t="shared" si="13"/>
        <v>2942313</v>
      </c>
      <c r="M100" s="375">
        <f t="shared" si="13"/>
        <v>486885005</v>
      </c>
      <c r="N100" s="375">
        <f t="shared" si="13"/>
        <v>0</v>
      </c>
      <c r="O100" s="375">
        <f t="shared" si="13"/>
        <v>893416808</v>
      </c>
    </row>
    <row r="101" spans="1:15" ht="13.5" thickTop="1" x14ac:dyDescent="0.2"/>
  </sheetData>
  <printOptions gridLines="1"/>
  <pageMargins left="0.7" right="0.25" top="0.78" bottom="0.35" header="0.17" footer="0.17"/>
  <pageSetup paperSize="9" scale="70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58"/>
  <sheetViews>
    <sheetView tabSelected="1" zoomScaleNormal="120" workbookViewId="0">
      <pane xSplit="1" ySplit="5" topLeftCell="C6" activePane="bottomRight" state="frozen"/>
      <selection pane="topRight" activeCell="B1" sqref="B1"/>
      <selection pane="bottomLeft" activeCell="A7" sqref="A7"/>
      <selection pane="bottomRight" activeCell="L105" sqref="L105"/>
    </sheetView>
  </sheetViews>
  <sheetFormatPr defaultRowHeight="14.25" x14ac:dyDescent="0.2"/>
  <cols>
    <col min="1" max="1" width="27.85546875" style="404" customWidth="1"/>
    <col min="2" max="2" width="16.7109375" style="404" hidden="1" customWidth="1"/>
    <col min="3" max="3" width="15.7109375" style="404" customWidth="1"/>
    <col min="4" max="4" width="16.140625" style="404" customWidth="1"/>
    <col min="5" max="5" width="16.7109375" style="404" customWidth="1"/>
    <col min="6" max="6" width="16.7109375" style="404" hidden="1" customWidth="1"/>
    <col min="7" max="7" width="15.7109375" style="404" hidden="1" customWidth="1"/>
    <col min="8" max="8" width="15.7109375" style="404" customWidth="1"/>
    <col min="9" max="9" width="16.7109375" style="404" hidden="1" customWidth="1"/>
    <col min="10" max="10" width="16" style="404" customWidth="1"/>
    <col min="11" max="16384" width="9.140625" style="404"/>
  </cols>
  <sheetData>
    <row r="1" spans="1:10" ht="16.5" customHeight="1" x14ac:dyDescent="0.25">
      <c r="A1" s="401" t="str">
        <f>[2]SUM!A1</f>
        <v>CY 2017 ALLOTMENT RELEASES</v>
      </c>
      <c r="B1" s="401"/>
      <c r="C1" s="402"/>
      <c r="D1" s="401"/>
      <c r="E1" s="402"/>
      <c r="F1" s="402"/>
      <c r="G1" s="401"/>
      <c r="H1" s="401"/>
      <c r="I1" s="402"/>
      <c r="J1" s="403"/>
    </row>
    <row r="2" spans="1:10" ht="15" x14ac:dyDescent="0.25">
      <c r="A2" s="405" t="s">
        <v>29</v>
      </c>
      <c r="B2" s="405"/>
      <c r="C2" s="402"/>
      <c r="D2" s="405"/>
      <c r="E2" s="402"/>
      <c r="F2" s="402"/>
      <c r="G2" s="405"/>
      <c r="H2" s="405"/>
      <c r="I2" s="402"/>
      <c r="J2" s="402"/>
    </row>
    <row r="3" spans="1:10" ht="15" x14ac:dyDescent="0.25">
      <c r="A3" s="405" t="str">
        <f>[2]SUM!A3</f>
        <v>JANUARY 1-AUGUST 31, 2017</v>
      </c>
      <c r="B3" s="401"/>
      <c r="C3" s="402"/>
      <c r="D3" s="405"/>
      <c r="E3" s="402"/>
      <c r="F3" s="402"/>
      <c r="G3" s="401"/>
      <c r="H3" s="401"/>
      <c r="I3" s="402"/>
      <c r="J3" s="402"/>
    </row>
    <row r="4" spans="1:10" ht="15" x14ac:dyDescent="0.25">
      <c r="A4" s="401" t="s">
        <v>1</v>
      </c>
      <c r="B4" s="401"/>
      <c r="C4" s="402"/>
      <c r="D4" s="401"/>
      <c r="E4" s="402"/>
      <c r="F4" s="402"/>
      <c r="G4" s="401"/>
      <c r="H4" s="401"/>
      <c r="I4" s="402"/>
      <c r="J4" s="402"/>
    </row>
    <row r="5" spans="1:10" s="409" customFormat="1" ht="78.75" customHeight="1" x14ac:dyDescent="0.2">
      <c r="A5" s="406" t="s">
        <v>2</v>
      </c>
      <c r="B5" s="407" t="s">
        <v>323</v>
      </c>
      <c r="C5" s="407" t="s">
        <v>324</v>
      </c>
      <c r="D5" s="407" t="s">
        <v>148</v>
      </c>
      <c r="E5" s="407" t="s">
        <v>325</v>
      </c>
      <c r="F5" s="407" t="s">
        <v>326</v>
      </c>
      <c r="G5" s="407" t="s">
        <v>327</v>
      </c>
      <c r="H5" s="407" t="s">
        <v>328</v>
      </c>
      <c r="I5" s="407" t="s">
        <v>329</v>
      </c>
      <c r="J5" s="408" t="s">
        <v>41</v>
      </c>
    </row>
    <row r="6" spans="1:10" ht="18" hidden="1" customHeight="1" x14ac:dyDescent="0.2">
      <c r="A6" s="357" t="s">
        <v>254</v>
      </c>
      <c r="B6" s="404">
        <f>[2]UF!P7</f>
        <v>0</v>
      </c>
      <c r="E6" s="404">
        <f>[2]UF!E7</f>
        <v>0</v>
      </c>
      <c r="G6" s="404">
        <f>[2]UF!AA7</f>
        <v>0</v>
      </c>
      <c r="H6" s="404">
        <f>[2]UF!AB7</f>
        <v>0</v>
      </c>
      <c r="J6" s="404">
        <f t="shared" ref="J6:J11" si="0">SUM(B6:I6)</f>
        <v>0</v>
      </c>
    </row>
    <row r="7" spans="1:10" ht="18" hidden="1" customHeight="1" x14ac:dyDescent="0.2">
      <c r="A7" s="29" t="s">
        <v>255</v>
      </c>
      <c r="B7" s="404">
        <f>[2]UF!P8</f>
        <v>0</v>
      </c>
      <c r="E7" s="404">
        <f>[2]UF!E8</f>
        <v>0</v>
      </c>
      <c r="G7" s="404">
        <f>[2]UF!AA8</f>
        <v>0</v>
      </c>
      <c r="H7" s="404">
        <f>[2]UF!AB8</f>
        <v>0</v>
      </c>
      <c r="J7" s="404">
        <f t="shared" si="0"/>
        <v>0</v>
      </c>
    </row>
    <row r="8" spans="1:10" ht="18" hidden="1" customHeight="1" x14ac:dyDescent="0.2">
      <c r="A8" s="29" t="s">
        <v>256</v>
      </c>
      <c r="B8" s="404">
        <f>[2]UF!P9</f>
        <v>0</v>
      </c>
      <c r="E8" s="404">
        <f>[2]UF!E9</f>
        <v>0</v>
      </c>
      <c r="G8" s="404">
        <f>[2]UF!AA9</f>
        <v>0</v>
      </c>
      <c r="H8" s="404">
        <f>[2]UF!AB9</f>
        <v>0</v>
      </c>
      <c r="J8" s="404">
        <f t="shared" si="0"/>
        <v>0</v>
      </c>
    </row>
    <row r="9" spans="1:10" ht="18" hidden="1" customHeight="1" x14ac:dyDescent="0.2">
      <c r="A9" s="29" t="s">
        <v>257</v>
      </c>
      <c r="B9" s="404">
        <f>[2]UF!P10</f>
        <v>0</v>
      </c>
      <c r="E9" s="404">
        <f>[2]UF!E10</f>
        <v>0</v>
      </c>
      <c r="G9" s="404">
        <f>[2]UF!AA10</f>
        <v>0</v>
      </c>
      <c r="H9" s="404">
        <f>[2]UF!AB10</f>
        <v>0</v>
      </c>
      <c r="J9" s="404">
        <f t="shared" si="0"/>
        <v>0</v>
      </c>
    </row>
    <row r="10" spans="1:10" ht="35.25" hidden="1" customHeight="1" x14ac:dyDescent="0.2">
      <c r="A10" s="29" t="s">
        <v>258</v>
      </c>
      <c r="B10" s="404">
        <f>[2]UF!P11</f>
        <v>0</v>
      </c>
      <c r="E10" s="404">
        <f>[2]UF!E11</f>
        <v>0</v>
      </c>
      <c r="G10" s="404">
        <f>[2]UF!AA11</f>
        <v>0</v>
      </c>
      <c r="H10" s="404">
        <f>[2]UF!AB11</f>
        <v>0</v>
      </c>
      <c r="J10" s="404">
        <f t="shared" si="0"/>
        <v>0</v>
      </c>
    </row>
    <row r="11" spans="1:10" ht="18" hidden="1" customHeight="1" x14ac:dyDescent="0.2">
      <c r="A11" s="29" t="s">
        <v>259</v>
      </c>
      <c r="B11" s="404">
        <f>[2]UF!P12</f>
        <v>0</v>
      </c>
      <c r="E11" s="404">
        <f>[2]UF!E12</f>
        <v>0</v>
      </c>
      <c r="G11" s="404">
        <f>[2]UF!AA12</f>
        <v>0</v>
      </c>
      <c r="H11" s="404">
        <f>[2]UF!AB12</f>
        <v>0</v>
      </c>
      <c r="J11" s="404">
        <f t="shared" si="0"/>
        <v>0</v>
      </c>
    </row>
    <row r="12" spans="1:10" ht="18" hidden="1" customHeight="1" x14ac:dyDescent="0.2">
      <c r="A12" s="85" t="s">
        <v>260</v>
      </c>
      <c r="B12" s="404">
        <f>SUM(B13:B14)</f>
        <v>0</v>
      </c>
      <c r="C12" s="404">
        <f>SUM(C13:C14)</f>
        <v>0</v>
      </c>
      <c r="E12" s="404">
        <f>SUM(E13:E14)</f>
        <v>0</v>
      </c>
      <c r="G12" s="404">
        <f>SUM(G13:G14)</f>
        <v>0</v>
      </c>
      <c r="H12" s="404">
        <f>SUM(H13:H14)</f>
        <v>0</v>
      </c>
      <c r="J12" s="404">
        <f>SUM(J13:J14)</f>
        <v>0</v>
      </c>
    </row>
    <row r="13" spans="1:10" ht="18" hidden="1" customHeight="1" x14ac:dyDescent="0.2">
      <c r="A13" s="85" t="s">
        <v>261</v>
      </c>
      <c r="B13" s="404">
        <f>[2]UF!P14</f>
        <v>0</v>
      </c>
      <c r="E13" s="404">
        <f>[2]UF!E14</f>
        <v>0</v>
      </c>
      <c r="G13" s="404">
        <f>[2]UF!AA14</f>
        <v>0</v>
      </c>
      <c r="H13" s="404">
        <f>[2]UF!AB14</f>
        <v>0</v>
      </c>
      <c r="J13" s="404">
        <f t="shared" ref="J13:J19" si="1">SUM(B13:I13)</f>
        <v>0</v>
      </c>
    </row>
    <row r="14" spans="1:10" ht="18" hidden="1" customHeight="1" x14ac:dyDescent="0.2">
      <c r="A14" s="85" t="s">
        <v>262</v>
      </c>
      <c r="B14" s="404">
        <f>[2]UF!P15</f>
        <v>0</v>
      </c>
      <c r="E14" s="404">
        <f>[2]UF!E15</f>
        <v>0</v>
      </c>
      <c r="G14" s="404">
        <f>[2]UF!AA15</f>
        <v>0</v>
      </c>
      <c r="H14" s="404">
        <f>[2]UF!AB15</f>
        <v>0</v>
      </c>
      <c r="J14" s="404">
        <f t="shared" si="1"/>
        <v>0</v>
      </c>
    </row>
    <row r="15" spans="1:10" ht="18" hidden="1" customHeight="1" x14ac:dyDescent="0.2">
      <c r="A15" s="85" t="s">
        <v>263</v>
      </c>
      <c r="B15" s="404">
        <f>[2]UF!P16</f>
        <v>0</v>
      </c>
      <c r="E15" s="404">
        <f>[2]UF!E16</f>
        <v>0</v>
      </c>
      <c r="G15" s="404">
        <f>[2]UF!AA16</f>
        <v>0</v>
      </c>
      <c r="H15" s="404">
        <f>[2]UF!AB16</f>
        <v>0</v>
      </c>
      <c r="J15" s="404">
        <f t="shared" si="1"/>
        <v>0</v>
      </c>
    </row>
    <row r="16" spans="1:10" ht="18" hidden="1" customHeight="1" x14ac:dyDescent="0.2">
      <c r="A16" s="85" t="s">
        <v>264</v>
      </c>
      <c r="B16" s="404">
        <f>[2]UF!P17</f>
        <v>0</v>
      </c>
      <c r="E16" s="404">
        <f>[2]UF!E17</f>
        <v>0</v>
      </c>
      <c r="G16" s="404">
        <f>[2]UF!AA17</f>
        <v>0</v>
      </c>
      <c r="H16" s="404">
        <f>[2]UF!AB17</f>
        <v>0</v>
      </c>
      <c r="J16" s="404">
        <f t="shared" si="1"/>
        <v>0</v>
      </c>
    </row>
    <row r="17" spans="1:10" ht="18" hidden="1" customHeight="1" x14ac:dyDescent="0.2">
      <c r="A17" s="85" t="s">
        <v>265</v>
      </c>
      <c r="B17" s="404">
        <f>[2]UF!P18</f>
        <v>0</v>
      </c>
      <c r="E17" s="404">
        <f>[2]UF!E18</f>
        <v>0</v>
      </c>
      <c r="G17" s="404">
        <f>[2]UF!AA18</f>
        <v>0</v>
      </c>
      <c r="H17" s="404">
        <f>[2]UF!AB18</f>
        <v>0</v>
      </c>
      <c r="J17" s="404">
        <f t="shared" si="1"/>
        <v>0</v>
      </c>
    </row>
    <row r="18" spans="1:10" ht="18" hidden="1" customHeight="1" x14ac:dyDescent="0.2">
      <c r="A18" s="85" t="s">
        <v>266</v>
      </c>
      <c r="B18" s="404">
        <f>[2]UF!P19</f>
        <v>0</v>
      </c>
      <c r="E18" s="404">
        <f>[2]UF!E19</f>
        <v>0</v>
      </c>
      <c r="G18" s="404">
        <f>[2]UF!AA19</f>
        <v>0</v>
      </c>
      <c r="H18" s="404">
        <f>[2]UF!AB19</f>
        <v>0</v>
      </c>
      <c r="J18" s="404">
        <f t="shared" si="1"/>
        <v>0</v>
      </c>
    </row>
    <row r="19" spans="1:10" ht="18" hidden="1" customHeight="1" x14ac:dyDescent="0.2">
      <c r="A19" s="85" t="s">
        <v>267</v>
      </c>
      <c r="B19" s="404">
        <f>[2]UF!P20</f>
        <v>0</v>
      </c>
      <c r="E19" s="404">
        <f>[2]UF!E20</f>
        <v>0</v>
      </c>
      <c r="G19" s="404">
        <f>[2]UF!AA20</f>
        <v>0</v>
      </c>
      <c r="H19" s="404">
        <f>[2]UF!AB20</f>
        <v>0</v>
      </c>
      <c r="J19" s="404">
        <f t="shared" si="1"/>
        <v>0</v>
      </c>
    </row>
    <row r="20" spans="1:10" ht="18" hidden="1" customHeight="1" x14ac:dyDescent="0.2">
      <c r="A20" s="85" t="s">
        <v>268</v>
      </c>
      <c r="B20" s="404">
        <f>SUM(B21:B22)</f>
        <v>0</v>
      </c>
      <c r="C20" s="404">
        <f>SUM(C21:C22)</f>
        <v>0</v>
      </c>
      <c r="E20" s="404">
        <f>SUM(E21:E22)</f>
        <v>0</v>
      </c>
      <c r="G20" s="404">
        <f>SUM(G21:G22)</f>
        <v>0</v>
      </c>
      <c r="H20" s="404">
        <f>SUM(H21:H22)</f>
        <v>0</v>
      </c>
      <c r="J20" s="404">
        <f>SUM(J21:J22)</f>
        <v>0</v>
      </c>
    </row>
    <row r="21" spans="1:10" ht="18" hidden="1" customHeight="1" x14ac:dyDescent="0.2">
      <c r="A21" s="85" t="s">
        <v>261</v>
      </c>
      <c r="B21" s="404">
        <f>[2]UF!P22</f>
        <v>0</v>
      </c>
      <c r="E21" s="404">
        <f>[2]UF!E22</f>
        <v>0</v>
      </c>
      <c r="G21" s="404">
        <f>[2]UF!AA22</f>
        <v>0</v>
      </c>
      <c r="H21" s="404">
        <f>[2]UF!AB22</f>
        <v>0</v>
      </c>
      <c r="J21" s="404">
        <f>SUM(B21:I21)</f>
        <v>0</v>
      </c>
    </row>
    <row r="22" spans="1:10" ht="18" hidden="1" customHeight="1" x14ac:dyDescent="0.2">
      <c r="A22" s="85" t="s">
        <v>262</v>
      </c>
      <c r="B22" s="404">
        <f>[2]UF!P23</f>
        <v>0</v>
      </c>
      <c r="E22" s="404">
        <f>[2]UF!E23</f>
        <v>0</v>
      </c>
      <c r="G22" s="404">
        <f>[2]UF!AA23</f>
        <v>0</v>
      </c>
      <c r="H22" s="404">
        <f>[2]UF!AB23</f>
        <v>0</v>
      </c>
      <c r="J22" s="404">
        <f>SUM(B22:I22)</f>
        <v>0</v>
      </c>
    </row>
    <row r="23" spans="1:10" ht="18" hidden="1" customHeight="1" x14ac:dyDescent="0.2">
      <c r="A23" s="85" t="s">
        <v>71</v>
      </c>
    </row>
    <row r="24" spans="1:10" ht="42" customHeight="1" x14ac:dyDescent="0.2">
      <c r="A24" s="410" t="s">
        <v>269</v>
      </c>
      <c r="B24" s="411">
        <f>[2]UF!P25</f>
        <v>0</v>
      </c>
      <c r="C24" s="411">
        <f>[2]UF!H25</f>
        <v>2243772</v>
      </c>
      <c r="D24" s="411"/>
      <c r="E24" s="411">
        <f>[2]UF!E25</f>
        <v>0</v>
      </c>
      <c r="F24" s="411"/>
      <c r="G24" s="411">
        <f>[2]UF!AA25</f>
        <v>0</v>
      </c>
      <c r="H24" s="411">
        <f>[2]UF!AB25</f>
        <v>0</v>
      </c>
      <c r="I24" s="411"/>
      <c r="J24" s="411">
        <f>SUM(B24:I24)</f>
        <v>2243772</v>
      </c>
    </row>
    <row r="25" spans="1:10" ht="18" hidden="1" customHeight="1" x14ac:dyDescent="0.3">
      <c r="A25" s="412" t="s">
        <v>270</v>
      </c>
      <c r="B25" s="404">
        <f>[2]UF!P26</f>
        <v>0</v>
      </c>
      <c r="E25" s="404">
        <f>[2]UF!E26</f>
        <v>0</v>
      </c>
      <c r="G25" s="404">
        <f>[2]UF!AA26</f>
        <v>0</v>
      </c>
      <c r="H25" s="404">
        <f>[2]UF!AB26</f>
        <v>0</v>
      </c>
      <c r="J25" s="404">
        <f>SUM(B25:I25)</f>
        <v>0</v>
      </c>
    </row>
    <row r="26" spans="1:10" ht="18" hidden="1" customHeight="1" x14ac:dyDescent="0.3">
      <c r="A26" s="412" t="s">
        <v>271</v>
      </c>
      <c r="B26" s="404">
        <f>SUM(B27:B28)</f>
        <v>0</v>
      </c>
      <c r="C26" s="404">
        <f>SUM(C27:C28)</f>
        <v>0</v>
      </c>
      <c r="E26" s="404">
        <f>SUM(E27:E28)</f>
        <v>0</v>
      </c>
      <c r="G26" s="404">
        <f>SUM(G27:G28)</f>
        <v>0</v>
      </c>
      <c r="H26" s="404">
        <f>SUM(H27:H28)</f>
        <v>0</v>
      </c>
      <c r="J26" s="404">
        <f>SUM(J27:J28)</f>
        <v>0</v>
      </c>
    </row>
    <row r="27" spans="1:10" ht="18" hidden="1" customHeight="1" x14ac:dyDescent="0.3">
      <c r="A27" s="412" t="s">
        <v>261</v>
      </c>
      <c r="B27" s="404">
        <f>[2]UF!P28</f>
        <v>0</v>
      </c>
      <c r="E27" s="404">
        <f>[2]UF!E28</f>
        <v>0</v>
      </c>
      <c r="G27" s="404">
        <f>[2]UF!AA28</f>
        <v>0</v>
      </c>
      <c r="H27" s="404">
        <f>[2]UF!AB28</f>
        <v>0</v>
      </c>
      <c r="J27" s="404">
        <f>SUM(B27:I27)</f>
        <v>0</v>
      </c>
    </row>
    <row r="28" spans="1:10" ht="18" hidden="1" customHeight="1" x14ac:dyDescent="0.3">
      <c r="A28" s="412" t="s">
        <v>262</v>
      </c>
      <c r="B28" s="404">
        <f>[2]UF!P29</f>
        <v>0</v>
      </c>
      <c r="E28" s="404">
        <f>[2]UF!E29</f>
        <v>0</v>
      </c>
      <c r="G28" s="404">
        <f>[2]UF!AA29</f>
        <v>0</v>
      </c>
      <c r="H28" s="404">
        <f>[2]UF!AB29</f>
        <v>0</v>
      </c>
      <c r="J28" s="404">
        <f>SUM(B28:I28)</f>
        <v>0</v>
      </c>
    </row>
    <row r="29" spans="1:10" ht="28.5" hidden="1" customHeight="1" x14ac:dyDescent="0.3">
      <c r="A29" s="412" t="s">
        <v>272</v>
      </c>
      <c r="B29" s="404">
        <f>[2]UF!P30</f>
        <v>0</v>
      </c>
      <c r="C29" s="404">
        <f>[2]UF!I30</f>
        <v>0</v>
      </c>
      <c r="E29" s="404">
        <f>[2]UF!E30</f>
        <v>0</v>
      </c>
      <c r="G29" s="404">
        <f>[2]UF!AA30</f>
        <v>0</v>
      </c>
      <c r="H29" s="404">
        <f>[2]UF!AB30</f>
        <v>0</v>
      </c>
      <c r="J29" s="404">
        <f>SUM(B29:I29)</f>
        <v>0</v>
      </c>
    </row>
    <row r="30" spans="1:10" ht="29.25" hidden="1" customHeight="1" x14ac:dyDescent="0.3">
      <c r="A30" s="412" t="s">
        <v>273</v>
      </c>
      <c r="B30" s="404">
        <f>SUM(B31:B32)</f>
        <v>0</v>
      </c>
      <c r="C30" s="404">
        <f>SUM(C31:C32)</f>
        <v>0</v>
      </c>
      <c r="E30" s="404">
        <f>SUM(E31:E32)</f>
        <v>0</v>
      </c>
      <c r="G30" s="404">
        <f>SUM(G31:G32)</f>
        <v>0</v>
      </c>
      <c r="H30" s="404">
        <f>SUM(H31:H32)</f>
        <v>0</v>
      </c>
      <c r="J30" s="404">
        <f>SUM(J31:J32)</f>
        <v>0</v>
      </c>
    </row>
    <row r="31" spans="1:10" ht="18" hidden="1" customHeight="1" x14ac:dyDescent="0.3">
      <c r="A31" s="412" t="s">
        <v>261</v>
      </c>
      <c r="B31" s="404">
        <f>[2]UF!P32</f>
        <v>0</v>
      </c>
      <c r="E31" s="404">
        <f>[2]UF!E32</f>
        <v>0</v>
      </c>
      <c r="G31" s="404">
        <f>[2]UF!AA32</f>
        <v>0</v>
      </c>
      <c r="H31" s="404">
        <f>[2]UF!AB32</f>
        <v>0</v>
      </c>
      <c r="J31" s="404">
        <f t="shared" ref="J31:J47" si="2">SUM(B31:I31)</f>
        <v>0</v>
      </c>
    </row>
    <row r="32" spans="1:10" ht="18" hidden="1" customHeight="1" x14ac:dyDescent="0.3">
      <c r="A32" s="412" t="s">
        <v>262</v>
      </c>
      <c r="B32" s="404">
        <f>[2]UF!P33</f>
        <v>0</v>
      </c>
      <c r="E32" s="404">
        <f>[2]UF!E33</f>
        <v>0</v>
      </c>
      <c r="G32" s="404">
        <f>[2]UF!AA33</f>
        <v>0</v>
      </c>
      <c r="H32" s="404">
        <f>[2]UF!AB33</f>
        <v>0</v>
      </c>
      <c r="J32" s="404">
        <f t="shared" si="2"/>
        <v>0</v>
      </c>
    </row>
    <row r="33" spans="1:10" ht="18" hidden="1" customHeight="1" x14ac:dyDescent="0.3">
      <c r="A33" s="412" t="s">
        <v>274</v>
      </c>
      <c r="B33" s="404">
        <f>[2]UF!P34</f>
        <v>0</v>
      </c>
      <c r="E33" s="404">
        <f>[2]UF!E34</f>
        <v>0</v>
      </c>
      <c r="G33" s="404">
        <f>[2]UF!AA34</f>
        <v>0</v>
      </c>
      <c r="H33" s="404">
        <f>[2]UF!AB34</f>
        <v>0</v>
      </c>
      <c r="J33" s="404">
        <f t="shared" si="2"/>
        <v>0</v>
      </c>
    </row>
    <row r="34" spans="1:10" ht="45" hidden="1" customHeight="1" x14ac:dyDescent="0.2">
      <c r="A34" s="410" t="s">
        <v>275</v>
      </c>
      <c r="B34" s="411">
        <f>[2]UF!P35</f>
        <v>0</v>
      </c>
      <c r="C34" s="411"/>
      <c r="D34" s="411"/>
      <c r="E34" s="411">
        <f>[2]UF!E35</f>
        <v>0</v>
      </c>
      <c r="F34" s="411">
        <f>[2]UF!AD35</f>
        <v>0</v>
      </c>
      <c r="G34" s="411">
        <f>[2]UF!AA35</f>
        <v>0</v>
      </c>
      <c r="H34" s="411">
        <f>[2]UF!AB35</f>
        <v>0</v>
      </c>
      <c r="I34" s="411">
        <f>[2]UF!AF35</f>
        <v>0</v>
      </c>
      <c r="J34" s="411">
        <f t="shared" si="2"/>
        <v>0</v>
      </c>
    </row>
    <row r="35" spans="1:10" ht="18" hidden="1" customHeight="1" x14ac:dyDescent="0.2">
      <c r="A35" s="410" t="s">
        <v>276</v>
      </c>
      <c r="B35" s="411">
        <f>[2]UF!P36</f>
        <v>0</v>
      </c>
      <c r="C35" s="411"/>
      <c r="D35" s="411"/>
      <c r="E35" s="411">
        <f>[2]UF!E36</f>
        <v>0</v>
      </c>
      <c r="F35" s="411"/>
      <c r="G35" s="411">
        <f>[2]UF!AA36</f>
        <v>0</v>
      </c>
      <c r="H35" s="411">
        <f>[2]UF!AB36</f>
        <v>0</v>
      </c>
      <c r="I35" s="411"/>
      <c r="J35" s="411">
        <f t="shared" si="2"/>
        <v>0</v>
      </c>
    </row>
    <row r="36" spans="1:10" ht="18" hidden="1" customHeight="1" x14ac:dyDescent="0.2">
      <c r="A36" s="410" t="s">
        <v>277</v>
      </c>
      <c r="B36" s="411">
        <f>[2]UF!P37</f>
        <v>0</v>
      </c>
      <c r="C36" s="411"/>
      <c r="D36" s="411"/>
      <c r="E36" s="411">
        <f>[2]UF!E37</f>
        <v>0</v>
      </c>
      <c r="F36" s="411"/>
      <c r="G36" s="411">
        <f>[2]UF!AA37</f>
        <v>0</v>
      </c>
      <c r="H36" s="411">
        <f>[2]UF!AB37</f>
        <v>0</v>
      </c>
      <c r="I36" s="411"/>
      <c r="J36" s="411">
        <f t="shared" si="2"/>
        <v>0</v>
      </c>
    </row>
    <row r="37" spans="1:10" ht="37.5" hidden="1" customHeight="1" x14ac:dyDescent="0.2">
      <c r="A37" s="410" t="s">
        <v>278</v>
      </c>
      <c r="B37" s="411">
        <f>[2]UF!P38</f>
        <v>0</v>
      </c>
      <c r="C37" s="411"/>
      <c r="D37" s="411"/>
      <c r="E37" s="411">
        <f>[2]UF!E38</f>
        <v>0</v>
      </c>
      <c r="F37" s="411"/>
      <c r="G37" s="411">
        <f>[2]UF!AA38</f>
        <v>0</v>
      </c>
      <c r="H37" s="411">
        <f>[2]UF!AB38</f>
        <v>0</v>
      </c>
      <c r="I37" s="411"/>
      <c r="J37" s="411">
        <f t="shared" si="2"/>
        <v>0</v>
      </c>
    </row>
    <row r="38" spans="1:10" ht="18" hidden="1" customHeight="1" x14ac:dyDescent="0.2">
      <c r="A38" s="410" t="s">
        <v>279</v>
      </c>
      <c r="B38" s="411">
        <f>[2]UF!P39</f>
        <v>0</v>
      </c>
      <c r="C38" s="411"/>
      <c r="D38" s="411"/>
      <c r="E38" s="411">
        <f>[2]UF!E39</f>
        <v>0</v>
      </c>
      <c r="F38" s="411"/>
      <c r="G38" s="411">
        <f>[2]UF!AA39</f>
        <v>0</v>
      </c>
      <c r="H38" s="411">
        <f>[2]UF!AB39</f>
        <v>0</v>
      </c>
      <c r="I38" s="411"/>
      <c r="J38" s="411">
        <f t="shared" si="2"/>
        <v>0</v>
      </c>
    </row>
    <row r="39" spans="1:10" ht="18" hidden="1" customHeight="1" x14ac:dyDescent="0.2">
      <c r="A39" s="410" t="s">
        <v>280</v>
      </c>
      <c r="B39" s="411">
        <f>[2]UF!P40</f>
        <v>0</v>
      </c>
      <c r="C39" s="411"/>
      <c r="D39" s="411"/>
      <c r="E39" s="411">
        <f>[2]UF!E40</f>
        <v>0</v>
      </c>
      <c r="F39" s="411"/>
      <c r="G39" s="411">
        <f>[2]UF!AA40</f>
        <v>0</v>
      </c>
      <c r="H39" s="411">
        <f>[2]UF!AB40</f>
        <v>0</v>
      </c>
      <c r="I39" s="411"/>
      <c r="J39" s="411">
        <f t="shared" si="2"/>
        <v>0</v>
      </c>
    </row>
    <row r="40" spans="1:10" ht="45" customHeight="1" x14ac:dyDescent="0.2">
      <c r="A40" s="410" t="s">
        <v>281</v>
      </c>
      <c r="B40" s="411">
        <f>[2]UF!P41</f>
        <v>0</v>
      </c>
      <c r="C40" s="411"/>
      <c r="D40" s="411"/>
      <c r="E40" s="411">
        <f>[2]UF!E41</f>
        <v>0</v>
      </c>
      <c r="F40" s="411"/>
      <c r="G40" s="411">
        <f>[2]UF!AA41</f>
        <v>0</v>
      </c>
      <c r="H40" s="411">
        <f>[2]UF!AB41</f>
        <v>581322</v>
      </c>
      <c r="I40" s="411"/>
      <c r="J40" s="411">
        <f t="shared" si="2"/>
        <v>581322</v>
      </c>
    </row>
    <row r="41" spans="1:10" ht="18" hidden="1" customHeight="1" x14ac:dyDescent="0.2">
      <c r="A41" s="85" t="s">
        <v>282</v>
      </c>
      <c r="B41" s="404">
        <f>[2]UF!P42</f>
        <v>0</v>
      </c>
      <c r="E41" s="404">
        <f>[2]UF!E42</f>
        <v>0</v>
      </c>
      <c r="G41" s="404">
        <f>[2]UF!AA42</f>
        <v>0</v>
      </c>
      <c r="H41" s="404">
        <f>[2]UF!AB42</f>
        <v>0</v>
      </c>
      <c r="J41" s="404">
        <f t="shared" si="2"/>
        <v>0</v>
      </c>
    </row>
    <row r="42" spans="1:10" ht="18" hidden="1" customHeight="1" x14ac:dyDescent="0.2">
      <c r="A42" s="85" t="s">
        <v>283</v>
      </c>
      <c r="B42" s="404">
        <f>[2]UF!P43</f>
        <v>0</v>
      </c>
      <c r="E42" s="404">
        <f>[2]UF!E43</f>
        <v>0</v>
      </c>
      <c r="G42" s="404">
        <f>[2]UF!AA43</f>
        <v>0</v>
      </c>
      <c r="H42" s="404">
        <f>[2]UF!AB43</f>
        <v>0</v>
      </c>
      <c r="J42" s="404">
        <f t="shared" si="2"/>
        <v>0</v>
      </c>
    </row>
    <row r="43" spans="1:10" ht="18" hidden="1" customHeight="1" x14ac:dyDescent="0.2">
      <c r="A43" s="85" t="s">
        <v>284</v>
      </c>
      <c r="B43" s="404">
        <f>[2]UF!P44</f>
        <v>0</v>
      </c>
      <c r="E43" s="404">
        <f>[2]UF!E44</f>
        <v>0</v>
      </c>
      <c r="G43" s="404">
        <f>[2]UF!AA44</f>
        <v>0</v>
      </c>
      <c r="H43" s="404">
        <f>[2]UF!AB44</f>
        <v>0</v>
      </c>
      <c r="J43" s="404">
        <f t="shared" si="2"/>
        <v>0</v>
      </c>
    </row>
    <row r="44" spans="1:10" ht="18" hidden="1" customHeight="1" x14ac:dyDescent="0.2">
      <c r="A44" s="85" t="s">
        <v>285</v>
      </c>
      <c r="B44" s="404">
        <f>[2]UF!P45</f>
        <v>0</v>
      </c>
      <c r="E44" s="404">
        <f>[2]UF!E45</f>
        <v>0</v>
      </c>
      <c r="G44" s="404">
        <f>[2]UF!AA45</f>
        <v>0</v>
      </c>
      <c r="H44" s="404">
        <f>[2]UF!AB45</f>
        <v>0</v>
      </c>
      <c r="J44" s="404">
        <f t="shared" si="2"/>
        <v>0</v>
      </c>
    </row>
    <row r="45" spans="1:10" ht="18" hidden="1" customHeight="1" x14ac:dyDescent="0.2">
      <c r="A45" s="85" t="s">
        <v>286</v>
      </c>
      <c r="B45" s="404">
        <f>[2]UF!P46</f>
        <v>0</v>
      </c>
      <c r="E45" s="404">
        <f>[2]UF!E46</f>
        <v>0</v>
      </c>
      <c r="G45" s="404">
        <f>[2]UF!AA46</f>
        <v>0</v>
      </c>
      <c r="H45" s="404">
        <f>[2]UF!AB46</f>
        <v>0</v>
      </c>
      <c r="J45" s="404">
        <f t="shared" si="2"/>
        <v>0</v>
      </c>
    </row>
    <row r="46" spans="1:10" ht="18" hidden="1" customHeight="1" x14ac:dyDescent="0.2">
      <c r="A46" s="85" t="s">
        <v>287</v>
      </c>
      <c r="B46" s="404">
        <f>[2]UF!P47</f>
        <v>0</v>
      </c>
      <c r="E46" s="404">
        <f>[2]UF!E47</f>
        <v>0</v>
      </c>
      <c r="G46" s="404">
        <f>[2]UF!AA47</f>
        <v>0</v>
      </c>
      <c r="H46" s="404">
        <f>[2]UF!AB47</f>
        <v>0</v>
      </c>
      <c r="J46" s="404">
        <f t="shared" si="2"/>
        <v>0</v>
      </c>
    </row>
    <row r="47" spans="1:10" ht="18" hidden="1" customHeight="1" x14ac:dyDescent="0.2">
      <c r="A47" s="85" t="s">
        <v>288</v>
      </c>
      <c r="B47" s="404">
        <f>[2]UF!P48</f>
        <v>0</v>
      </c>
      <c r="E47" s="404">
        <f>[2]UF!E48</f>
        <v>0</v>
      </c>
      <c r="G47" s="404">
        <f>[2]UF!AA48</f>
        <v>0</v>
      </c>
      <c r="H47" s="404">
        <f>[2]UF!AB48</f>
        <v>0</v>
      </c>
      <c r="J47" s="404">
        <f t="shared" si="2"/>
        <v>0</v>
      </c>
    </row>
    <row r="48" spans="1:10" ht="18" hidden="1" customHeight="1" x14ac:dyDescent="0.2">
      <c r="A48" s="85"/>
    </row>
    <row r="49" spans="1:10" ht="18" hidden="1" customHeight="1" x14ac:dyDescent="0.2">
      <c r="A49" s="182" t="s">
        <v>289</v>
      </c>
      <c r="B49" s="413">
        <f>SUM(B50:B53)+SUM(B56:B68)+SUM(B73:B91)</f>
        <v>0</v>
      </c>
      <c r="C49" s="413">
        <f>SUM(C50:C53)+SUM(C56:C68)+SUM(C73:C91)</f>
        <v>0</v>
      </c>
      <c r="D49" s="413">
        <f>SUM(D50:D53)+SUM(D56:D68)+SUM(D73:D91)</f>
        <v>0</v>
      </c>
      <c r="E49" s="413">
        <f>SUM(E50:E53)+SUM(E56:E68)+SUM(E73:E91)</f>
        <v>0</v>
      </c>
      <c r="F49" s="413"/>
      <c r="G49" s="413">
        <f>SUM(G50:G53)+SUM(G56:G68)+SUM(G73:G91)</f>
        <v>0</v>
      </c>
      <c r="H49" s="413">
        <f>SUM(H50:H53)+SUM(H56:H68)+SUM(H73:H91)</f>
        <v>0</v>
      </c>
      <c r="I49" s="413"/>
      <c r="J49" s="413">
        <f>SUM(J50:J53)+SUM(J56:J68)+SUM(J73:J91)</f>
        <v>0</v>
      </c>
    </row>
    <row r="50" spans="1:10" ht="18" hidden="1" customHeight="1" x14ac:dyDescent="0.2">
      <c r="A50" s="85" t="s">
        <v>93</v>
      </c>
      <c r="B50" s="404">
        <f>[2]UF!P51</f>
        <v>0</v>
      </c>
      <c r="E50" s="404">
        <f>[2]UF!E51</f>
        <v>0</v>
      </c>
      <c r="G50" s="404">
        <f>[2]UF!AA51</f>
        <v>0</v>
      </c>
      <c r="H50" s="404">
        <f>[2]UF!AB51</f>
        <v>0</v>
      </c>
      <c r="J50" s="404">
        <f>SUM(B50:I50)</f>
        <v>0</v>
      </c>
    </row>
    <row r="51" spans="1:10" ht="18" hidden="1" customHeight="1" x14ac:dyDescent="0.2">
      <c r="A51" s="85" t="s">
        <v>94</v>
      </c>
      <c r="B51" s="404">
        <f>[2]UF!P52</f>
        <v>0</v>
      </c>
      <c r="E51" s="404">
        <f>[2]UF!E52</f>
        <v>0</v>
      </c>
      <c r="G51" s="404">
        <f>[2]UF!AA52</f>
        <v>0</v>
      </c>
      <c r="H51" s="404">
        <f>[2]UF!AB52</f>
        <v>0</v>
      </c>
      <c r="J51" s="404">
        <f>SUM(B51:I51)</f>
        <v>0</v>
      </c>
    </row>
    <row r="52" spans="1:10" ht="18" hidden="1" customHeight="1" x14ac:dyDescent="0.2">
      <c r="A52" s="85" t="s">
        <v>95</v>
      </c>
      <c r="B52" s="404">
        <f>[2]UF!P53</f>
        <v>0</v>
      </c>
      <c r="E52" s="404">
        <f>[2]UF!E53</f>
        <v>0</v>
      </c>
      <c r="G52" s="404">
        <f>[2]UF!AA53</f>
        <v>0</v>
      </c>
      <c r="H52" s="404">
        <f>[2]UF!AB53</f>
        <v>0</v>
      </c>
      <c r="J52" s="404">
        <f>SUM(B52:I52)</f>
        <v>0</v>
      </c>
    </row>
    <row r="53" spans="1:10" ht="18" hidden="1" customHeight="1" x14ac:dyDescent="0.2">
      <c r="A53" s="85" t="s">
        <v>96</v>
      </c>
      <c r="B53" s="404">
        <f>SUM(B54:B55)</f>
        <v>0</v>
      </c>
      <c r="C53" s="404">
        <f>SUM(C54:C55)</f>
        <v>0</v>
      </c>
      <c r="E53" s="404">
        <f>SUM(E54:E55)</f>
        <v>0</v>
      </c>
      <c r="G53" s="404">
        <f>SUM(G54:G55)</f>
        <v>0</v>
      </c>
      <c r="H53" s="404">
        <f>SUM(H54:H55)</f>
        <v>0</v>
      </c>
      <c r="J53" s="404">
        <f>SUM(J54:J55)</f>
        <v>0</v>
      </c>
    </row>
    <row r="54" spans="1:10" ht="18" hidden="1" customHeight="1" x14ac:dyDescent="0.2">
      <c r="A54" s="85" t="s">
        <v>97</v>
      </c>
      <c r="B54" s="404">
        <f>[2]UF!P55</f>
        <v>0</v>
      </c>
      <c r="E54" s="404">
        <f>[2]UF!E55</f>
        <v>0</v>
      </c>
      <c r="G54" s="404">
        <f>[2]UF!AA55</f>
        <v>0</v>
      </c>
      <c r="H54" s="404">
        <f>[2]UF!AB55</f>
        <v>0</v>
      </c>
      <c r="J54" s="404">
        <f>SUM(B54:I54)</f>
        <v>0</v>
      </c>
    </row>
    <row r="55" spans="1:10" ht="18" hidden="1" customHeight="1" x14ac:dyDescent="0.2">
      <c r="A55" s="85" t="s">
        <v>98</v>
      </c>
      <c r="B55" s="404">
        <f>[2]UF!P56</f>
        <v>0</v>
      </c>
      <c r="E55" s="404">
        <f>[2]UF!E56</f>
        <v>0</v>
      </c>
      <c r="G55" s="404">
        <f>[2]UF!AA56</f>
        <v>0</v>
      </c>
      <c r="H55" s="404">
        <f>[2]UF!AB56</f>
        <v>0</v>
      </c>
      <c r="J55" s="404">
        <f>SUM(B55:I55)</f>
        <v>0</v>
      </c>
    </row>
    <row r="56" spans="1:10" ht="18" hidden="1" customHeight="1" x14ac:dyDescent="0.2">
      <c r="A56" s="85" t="s">
        <v>99</v>
      </c>
      <c r="B56" s="404">
        <f>[2]UF!P57</f>
        <v>0</v>
      </c>
      <c r="E56" s="404">
        <f>[2]UF!E57</f>
        <v>0</v>
      </c>
      <c r="G56" s="404">
        <f>[2]UF!AA57</f>
        <v>0</v>
      </c>
      <c r="H56" s="404">
        <f>[2]UF!AB57</f>
        <v>0</v>
      </c>
      <c r="J56" s="404">
        <f>SUM(B56:I56)</f>
        <v>0</v>
      </c>
    </row>
    <row r="57" spans="1:10" ht="18" hidden="1" customHeight="1" x14ac:dyDescent="0.2">
      <c r="A57" s="85" t="s">
        <v>100</v>
      </c>
    </row>
    <row r="58" spans="1:10" ht="18" hidden="1" customHeight="1" x14ac:dyDescent="0.2">
      <c r="A58" s="85" t="s">
        <v>101</v>
      </c>
      <c r="B58" s="404">
        <f>[2]UF!P59</f>
        <v>0</v>
      </c>
      <c r="E58" s="404">
        <f>[2]UF!E59</f>
        <v>0</v>
      </c>
      <c r="G58" s="404">
        <f>[2]UF!AA59</f>
        <v>0</v>
      </c>
      <c r="H58" s="404">
        <f>[2]UF!AB59</f>
        <v>0</v>
      </c>
      <c r="J58" s="404">
        <f>SUM(B58:I58)</f>
        <v>0</v>
      </c>
    </row>
    <row r="59" spans="1:10" ht="18" hidden="1" customHeight="1" x14ac:dyDescent="0.2">
      <c r="A59" s="85" t="s">
        <v>102</v>
      </c>
      <c r="B59" s="404">
        <f>[2]UF!P60</f>
        <v>0</v>
      </c>
      <c r="E59" s="404">
        <f>[2]UF!E60</f>
        <v>0</v>
      </c>
      <c r="G59" s="404">
        <f>[2]UF!AA60</f>
        <v>0</v>
      </c>
      <c r="H59" s="404">
        <f>[2]UF!AB60</f>
        <v>0</v>
      </c>
      <c r="J59" s="404">
        <f>SUM(B59:I59)</f>
        <v>0</v>
      </c>
    </row>
    <row r="60" spans="1:10" ht="18" hidden="1" customHeight="1" x14ac:dyDescent="0.2">
      <c r="A60" s="85" t="s">
        <v>103</v>
      </c>
      <c r="B60" s="404">
        <f>[2]UF!P63</f>
        <v>0</v>
      </c>
      <c r="E60" s="404">
        <f>[2]UF!E63</f>
        <v>0</v>
      </c>
      <c r="G60" s="404">
        <f>[2]UF!AA63</f>
        <v>0</v>
      </c>
      <c r="H60" s="404">
        <f>[2]UF!AB63</f>
        <v>0</v>
      </c>
      <c r="J60" s="404">
        <f>SUM(B60:I60)</f>
        <v>0</v>
      </c>
    </row>
    <row r="61" spans="1:10" ht="18" hidden="1" customHeight="1" x14ac:dyDescent="0.2">
      <c r="A61" s="85" t="s">
        <v>104</v>
      </c>
      <c r="B61" s="404">
        <f>[2]UF!P62</f>
        <v>0</v>
      </c>
      <c r="E61" s="404">
        <f>[2]UF!E62</f>
        <v>0</v>
      </c>
      <c r="G61" s="404">
        <f>[2]UF!AA62</f>
        <v>0</v>
      </c>
      <c r="H61" s="404">
        <f>[2]UF!AB62</f>
        <v>0</v>
      </c>
      <c r="J61" s="404">
        <f>SUM(B61:I61)</f>
        <v>0</v>
      </c>
    </row>
    <row r="62" spans="1:10" ht="18" hidden="1" customHeight="1" x14ac:dyDescent="0.2">
      <c r="A62" s="85" t="s">
        <v>105</v>
      </c>
    </row>
    <row r="63" spans="1:10" ht="18" hidden="1" customHeight="1" x14ac:dyDescent="0.2">
      <c r="A63" s="85" t="s">
        <v>106</v>
      </c>
      <c r="B63" s="404">
        <f>[2]UF!P65</f>
        <v>0</v>
      </c>
      <c r="E63" s="404">
        <f>[2]UF!E65</f>
        <v>0</v>
      </c>
      <c r="G63" s="404">
        <f>[2]UF!AA65</f>
        <v>0</v>
      </c>
      <c r="H63" s="404">
        <f>[2]UF!AB65</f>
        <v>0</v>
      </c>
      <c r="J63" s="404">
        <f>SUM(B63:I63)</f>
        <v>0</v>
      </c>
    </row>
    <row r="64" spans="1:10" ht="18" hidden="1" customHeight="1" x14ac:dyDescent="0.2">
      <c r="A64" s="85" t="s">
        <v>107</v>
      </c>
      <c r="B64" s="404">
        <f>[2]UF!P66</f>
        <v>0</v>
      </c>
      <c r="E64" s="404">
        <f>[2]UF!E66</f>
        <v>0</v>
      </c>
      <c r="G64" s="404">
        <f>[2]UF!AA66</f>
        <v>0</v>
      </c>
      <c r="H64" s="404">
        <f>[2]UF!AB66</f>
        <v>0</v>
      </c>
      <c r="J64" s="404">
        <f>SUM(B64:I64)</f>
        <v>0</v>
      </c>
    </row>
    <row r="65" spans="1:10" ht="18" hidden="1" customHeight="1" x14ac:dyDescent="0.2">
      <c r="A65" s="85" t="s">
        <v>108</v>
      </c>
      <c r="B65" s="404">
        <f>[2]UF!P67</f>
        <v>0</v>
      </c>
      <c r="E65" s="404">
        <f>[2]UF!E67</f>
        <v>0</v>
      </c>
      <c r="G65" s="404">
        <f>[2]UF!AA67</f>
        <v>0</v>
      </c>
      <c r="H65" s="404">
        <f>[2]UF!AB67</f>
        <v>0</v>
      </c>
      <c r="J65" s="404">
        <f>SUM(B65:I65)</f>
        <v>0</v>
      </c>
    </row>
    <row r="66" spans="1:10" ht="18" hidden="1" customHeight="1" x14ac:dyDescent="0.2">
      <c r="A66" s="85" t="s">
        <v>109</v>
      </c>
      <c r="B66" s="404">
        <f>[2]UF!P68</f>
        <v>0</v>
      </c>
      <c r="E66" s="404">
        <f>[2]UF!E68</f>
        <v>0</v>
      </c>
      <c r="G66" s="404">
        <f>[2]UF!AA68</f>
        <v>0</v>
      </c>
      <c r="H66" s="404">
        <f>[2]UF!AB68</f>
        <v>0</v>
      </c>
      <c r="J66" s="404">
        <f>SUM(B66:I66)</f>
        <v>0</v>
      </c>
    </row>
    <row r="67" spans="1:10" ht="18" hidden="1" customHeight="1" x14ac:dyDescent="0.2">
      <c r="A67" s="85" t="s">
        <v>110</v>
      </c>
      <c r="B67" s="404">
        <f>[2]UF!P69</f>
        <v>0</v>
      </c>
      <c r="E67" s="404">
        <f>[2]UF!E69</f>
        <v>0</v>
      </c>
      <c r="G67" s="404">
        <f>[2]UF!AA69</f>
        <v>0</v>
      </c>
      <c r="H67" s="404">
        <f>[2]UF!AB69</f>
        <v>0</v>
      </c>
      <c r="J67" s="404">
        <f>SUM(B67:I67)</f>
        <v>0</v>
      </c>
    </row>
    <row r="68" spans="1:10" ht="18" hidden="1" customHeight="1" x14ac:dyDescent="0.2">
      <c r="A68" s="164" t="s">
        <v>111</v>
      </c>
      <c r="B68" s="413">
        <f t="shared" ref="B68:J68" si="3">SUM(B69:B72)</f>
        <v>0</v>
      </c>
      <c r="C68" s="413">
        <f>SUM(C69:C72)</f>
        <v>0</v>
      </c>
      <c r="D68" s="414">
        <f>SUM(D69:D72)</f>
        <v>0</v>
      </c>
      <c r="E68" s="413">
        <f>SUM(E69:E72)</f>
        <v>0</v>
      </c>
      <c r="F68" s="413"/>
      <c r="G68" s="413">
        <f t="shared" ref="G68" si="4">SUM(G69:G72)</f>
        <v>0</v>
      </c>
      <c r="H68" s="413">
        <f t="shared" si="3"/>
        <v>0</v>
      </c>
      <c r="I68" s="413"/>
      <c r="J68" s="413">
        <f t="shared" si="3"/>
        <v>0</v>
      </c>
    </row>
    <row r="69" spans="1:10" ht="18" hidden="1" customHeight="1" x14ac:dyDescent="0.2">
      <c r="A69" s="164" t="s">
        <v>112</v>
      </c>
      <c r="B69" s="404">
        <f>[2]UF!P71</f>
        <v>0</v>
      </c>
      <c r="E69" s="404">
        <f>[2]UF!E71</f>
        <v>0</v>
      </c>
      <c r="G69" s="404">
        <f>[2]UF!AA71</f>
        <v>0</v>
      </c>
      <c r="H69" s="404">
        <f>[2]UF!AB71</f>
        <v>0</v>
      </c>
      <c r="J69" s="404">
        <f t="shared" ref="J69:J76" si="5">SUM(B69:I69)</f>
        <v>0</v>
      </c>
    </row>
    <row r="70" spans="1:10" ht="18" hidden="1" customHeight="1" x14ac:dyDescent="0.2">
      <c r="A70" s="164" t="s">
        <v>113</v>
      </c>
      <c r="B70" s="404">
        <f>[2]UF!P72</f>
        <v>0</v>
      </c>
      <c r="E70" s="404">
        <f>[2]UF!E72</f>
        <v>0</v>
      </c>
      <c r="G70" s="404">
        <f>[2]UF!AA72</f>
        <v>0</v>
      </c>
      <c r="H70" s="404">
        <f>[2]UF!AB72</f>
        <v>0</v>
      </c>
      <c r="J70" s="404">
        <f t="shared" si="5"/>
        <v>0</v>
      </c>
    </row>
    <row r="71" spans="1:10" ht="18" hidden="1" customHeight="1" x14ac:dyDescent="0.2">
      <c r="A71" s="164" t="s">
        <v>114</v>
      </c>
      <c r="B71" s="404">
        <f>[2]UF!P73</f>
        <v>0</v>
      </c>
      <c r="E71" s="404">
        <f>[2]UF!E73</f>
        <v>0</v>
      </c>
      <c r="G71" s="404">
        <f>[2]UF!AA73</f>
        <v>0</v>
      </c>
      <c r="H71" s="404">
        <f>[2]UF!AB73</f>
        <v>0</v>
      </c>
      <c r="J71" s="404">
        <f t="shared" si="5"/>
        <v>0</v>
      </c>
    </row>
    <row r="72" spans="1:10" ht="18" hidden="1" customHeight="1" x14ac:dyDescent="0.2">
      <c r="A72" s="164" t="s">
        <v>115</v>
      </c>
      <c r="B72" s="404">
        <f>[2]UF!P74</f>
        <v>0</v>
      </c>
      <c r="E72" s="404">
        <f>[2]UF!E74</f>
        <v>0</v>
      </c>
      <c r="G72" s="404">
        <f>[2]UF!AA74</f>
        <v>0</v>
      </c>
      <c r="H72" s="404">
        <f>[2]UF!AB74</f>
        <v>0</v>
      </c>
      <c r="J72" s="404">
        <f t="shared" si="5"/>
        <v>0</v>
      </c>
    </row>
    <row r="73" spans="1:10" ht="18" hidden="1" customHeight="1" x14ac:dyDescent="0.2">
      <c r="A73" s="164" t="s">
        <v>116</v>
      </c>
      <c r="B73" s="404">
        <f>[2]UF!P75</f>
        <v>0</v>
      </c>
      <c r="E73" s="404">
        <f>[2]UF!E75</f>
        <v>0</v>
      </c>
      <c r="G73" s="404">
        <f>[2]UF!AA75</f>
        <v>0</v>
      </c>
      <c r="H73" s="404">
        <f>[2]UF!AB75</f>
        <v>0</v>
      </c>
      <c r="J73" s="404">
        <f t="shared" si="5"/>
        <v>0</v>
      </c>
    </row>
    <row r="74" spans="1:10" ht="18" hidden="1" customHeight="1" x14ac:dyDescent="0.2">
      <c r="A74" s="164" t="s">
        <v>117</v>
      </c>
      <c r="B74" s="404">
        <f>[2]UF!P76</f>
        <v>0</v>
      </c>
      <c r="E74" s="404">
        <f>[2]UF!E76</f>
        <v>0</v>
      </c>
      <c r="G74" s="404">
        <f>[2]UF!AA76</f>
        <v>0</v>
      </c>
      <c r="H74" s="404">
        <f>[2]UF!AB76</f>
        <v>0</v>
      </c>
      <c r="J74" s="404">
        <f t="shared" si="5"/>
        <v>0</v>
      </c>
    </row>
    <row r="75" spans="1:10" ht="18" hidden="1" customHeight="1" x14ac:dyDescent="0.2">
      <c r="A75" s="164" t="s">
        <v>118</v>
      </c>
      <c r="B75" s="404">
        <f>[2]UF!P77</f>
        <v>0</v>
      </c>
      <c r="E75" s="404">
        <f>[2]UF!E77</f>
        <v>0</v>
      </c>
      <c r="G75" s="404">
        <f>[2]UF!AA77</f>
        <v>0</v>
      </c>
      <c r="H75" s="404">
        <f>[2]UF!AB77</f>
        <v>0</v>
      </c>
      <c r="J75" s="404">
        <f t="shared" si="5"/>
        <v>0</v>
      </c>
    </row>
    <row r="76" spans="1:10" ht="18" hidden="1" customHeight="1" x14ac:dyDescent="0.2">
      <c r="A76" s="164" t="s">
        <v>119</v>
      </c>
      <c r="B76" s="404">
        <f>[2]UF!P78</f>
        <v>0</v>
      </c>
      <c r="E76" s="404">
        <f>[2]UF!E78</f>
        <v>0</v>
      </c>
      <c r="G76" s="404">
        <f>[2]UF!AA78</f>
        <v>0</v>
      </c>
      <c r="H76" s="404">
        <f>[2]UF!AB78</f>
        <v>0</v>
      </c>
      <c r="J76" s="404">
        <f t="shared" si="5"/>
        <v>0</v>
      </c>
    </row>
    <row r="77" spans="1:10" ht="18" hidden="1" customHeight="1" x14ac:dyDescent="0.2">
      <c r="A77" s="164" t="s">
        <v>120</v>
      </c>
    </row>
    <row r="78" spans="1:10" ht="18" hidden="1" customHeight="1" x14ac:dyDescent="0.2">
      <c r="A78" s="164" t="s">
        <v>121</v>
      </c>
      <c r="B78" s="404">
        <f>[2]UF!P80</f>
        <v>0</v>
      </c>
      <c r="E78" s="404">
        <f>[2]UF!E80</f>
        <v>0</v>
      </c>
      <c r="G78" s="404">
        <f>[2]UF!AA80</f>
        <v>0</v>
      </c>
      <c r="H78" s="404">
        <f>[2]UF!AB80</f>
        <v>0</v>
      </c>
      <c r="J78" s="404">
        <f>SUM(B78:I78)</f>
        <v>0</v>
      </c>
    </row>
    <row r="79" spans="1:10" ht="18" hidden="1" customHeight="1" x14ac:dyDescent="0.2">
      <c r="A79" s="164" t="s">
        <v>122</v>
      </c>
    </row>
    <row r="80" spans="1:10" ht="18" hidden="1" customHeight="1" x14ac:dyDescent="0.2">
      <c r="A80" s="164" t="s">
        <v>123</v>
      </c>
      <c r="B80" s="404">
        <f>[2]UF!P82</f>
        <v>0</v>
      </c>
      <c r="E80" s="404">
        <f>[2]UF!E82</f>
        <v>0</v>
      </c>
      <c r="G80" s="404">
        <f>[2]UF!AA82</f>
        <v>0</v>
      </c>
      <c r="H80" s="404">
        <f>[2]UF!AB82</f>
        <v>0</v>
      </c>
      <c r="J80" s="404">
        <f>SUM(B80:I80)</f>
        <v>0</v>
      </c>
    </row>
    <row r="81" spans="1:10" ht="18" hidden="1" customHeight="1" x14ac:dyDescent="0.2">
      <c r="A81" s="164" t="s">
        <v>125</v>
      </c>
      <c r="B81" s="404">
        <f>[2]UF!P83</f>
        <v>0</v>
      </c>
      <c r="E81" s="404">
        <f>[2]UF!E83</f>
        <v>0</v>
      </c>
      <c r="G81" s="404">
        <f>[2]UF!AA83</f>
        <v>0</v>
      </c>
      <c r="H81" s="404">
        <f>[2]UF!AB83</f>
        <v>0</v>
      </c>
      <c r="J81" s="404">
        <f>SUM(B81:I81)</f>
        <v>0</v>
      </c>
    </row>
    <row r="82" spans="1:10" ht="18" hidden="1" customHeight="1" x14ac:dyDescent="0.2">
      <c r="A82" s="164" t="s">
        <v>127</v>
      </c>
      <c r="B82" s="404">
        <f>[2]UF!P84</f>
        <v>0</v>
      </c>
      <c r="E82" s="404">
        <f>[2]UF!E84</f>
        <v>0</v>
      </c>
      <c r="G82" s="404">
        <f>[2]UF!AA84</f>
        <v>0</v>
      </c>
      <c r="H82" s="404">
        <f>[2]UF!AB84</f>
        <v>0</v>
      </c>
      <c r="J82" s="404">
        <f>SUM(B82:I82)</f>
        <v>0</v>
      </c>
    </row>
    <row r="83" spans="1:10" ht="18" hidden="1" customHeight="1" x14ac:dyDescent="0.2">
      <c r="A83" s="164" t="s">
        <v>129</v>
      </c>
    </row>
    <row r="84" spans="1:10" ht="18" hidden="1" customHeight="1" x14ac:dyDescent="0.2">
      <c r="A84" s="164" t="s">
        <v>131</v>
      </c>
      <c r="B84" s="404">
        <f>[2]UF!P86</f>
        <v>0</v>
      </c>
      <c r="E84" s="404">
        <f>[2]UF!E86</f>
        <v>0</v>
      </c>
      <c r="G84" s="404">
        <f>[2]UF!AA86</f>
        <v>0</v>
      </c>
      <c r="H84" s="404">
        <f>[2]UF!AB86</f>
        <v>0</v>
      </c>
      <c r="J84" s="404">
        <f>SUM(B84:I84)</f>
        <v>0</v>
      </c>
    </row>
    <row r="85" spans="1:10" ht="18" hidden="1" customHeight="1" x14ac:dyDescent="0.2">
      <c r="A85" s="164" t="s">
        <v>133</v>
      </c>
      <c r="B85" s="404">
        <f>[2]UF!P87</f>
        <v>0</v>
      </c>
      <c r="E85" s="404">
        <f>[2]UF!E87</f>
        <v>0</v>
      </c>
      <c r="G85" s="404">
        <f>[2]UF!AA87</f>
        <v>0</v>
      </c>
      <c r="H85" s="404">
        <f>[2]UF!AB87</f>
        <v>0</v>
      </c>
      <c r="J85" s="404">
        <f>SUM(B85:I85)</f>
        <v>0</v>
      </c>
    </row>
    <row r="86" spans="1:10" ht="18" hidden="1" customHeight="1" x14ac:dyDescent="0.2">
      <c r="A86" s="164" t="s">
        <v>135</v>
      </c>
      <c r="B86" s="404">
        <f>[2]UF!P88</f>
        <v>0</v>
      </c>
      <c r="E86" s="404">
        <f>[2]UF!E88</f>
        <v>0</v>
      </c>
      <c r="G86" s="404">
        <f>[2]UF!AA88</f>
        <v>0</v>
      </c>
      <c r="H86" s="404">
        <f>[2]UF!AB88</f>
        <v>0</v>
      </c>
      <c r="J86" s="404">
        <f>SUM(B86:I86)</f>
        <v>0</v>
      </c>
    </row>
    <row r="87" spans="1:10" ht="18" hidden="1" customHeight="1" x14ac:dyDescent="0.2">
      <c r="A87" s="164" t="s">
        <v>137</v>
      </c>
      <c r="B87" s="404">
        <f>[2]UF!P89</f>
        <v>0</v>
      </c>
      <c r="E87" s="404">
        <f>[2]UF!E89</f>
        <v>0</v>
      </c>
      <c r="G87" s="404">
        <f>[2]UF!AA89</f>
        <v>0</v>
      </c>
      <c r="H87" s="404">
        <f>[2]UF!AB89</f>
        <v>0</v>
      </c>
      <c r="J87" s="404">
        <f>SUM(B87:I87)</f>
        <v>0</v>
      </c>
    </row>
    <row r="88" spans="1:10" ht="18" hidden="1" customHeight="1" x14ac:dyDescent="0.2">
      <c r="A88" s="164" t="s">
        <v>139</v>
      </c>
      <c r="B88" s="404">
        <f>[2]UF!P90</f>
        <v>0</v>
      </c>
      <c r="E88" s="404">
        <f>[2]UF!E90</f>
        <v>0</v>
      </c>
      <c r="G88" s="404">
        <f>[2]UF!AA90</f>
        <v>0</v>
      </c>
      <c r="H88" s="404">
        <f>[2]UF!AB90</f>
        <v>0</v>
      </c>
      <c r="J88" s="404">
        <f>SUM(B88:I88)</f>
        <v>0</v>
      </c>
    </row>
    <row r="89" spans="1:10" ht="18" hidden="1" customHeight="1" x14ac:dyDescent="0.2">
      <c r="A89" s="164" t="s">
        <v>141</v>
      </c>
    </row>
    <row r="90" spans="1:10" ht="18" hidden="1" customHeight="1" x14ac:dyDescent="0.2">
      <c r="A90" s="164" t="s">
        <v>143</v>
      </c>
    </row>
    <row r="91" spans="1:10" ht="18" hidden="1" customHeight="1" x14ac:dyDescent="0.2">
      <c r="A91" s="85" t="s">
        <v>144</v>
      </c>
    </row>
    <row r="92" spans="1:10" ht="18" hidden="1" customHeight="1" x14ac:dyDescent="0.2">
      <c r="A92" s="368" t="s">
        <v>145</v>
      </c>
    </row>
    <row r="93" spans="1:10" ht="18" hidden="1" customHeight="1" x14ac:dyDescent="0.2">
      <c r="A93" s="368"/>
    </row>
    <row r="94" spans="1:10" ht="45" customHeight="1" x14ac:dyDescent="0.2">
      <c r="A94" s="415" t="s">
        <v>291</v>
      </c>
      <c r="B94" s="411">
        <f>[2]UF!P95</f>
        <v>0</v>
      </c>
      <c r="C94" s="411"/>
      <c r="D94" s="411">
        <f>[2]UF!L95</f>
        <v>3181000</v>
      </c>
      <c r="E94" s="411">
        <f>[2]UF!E95</f>
        <v>3609522</v>
      </c>
      <c r="F94" s="411">
        <f>[2]UF!AD95</f>
        <v>0</v>
      </c>
      <c r="G94" s="411">
        <f>[2]UF!AA95</f>
        <v>0</v>
      </c>
      <c r="H94" s="411">
        <f>[2]UF!AB95</f>
        <v>0</v>
      </c>
      <c r="I94" s="411">
        <f>[2]UF!AF95</f>
        <v>0</v>
      </c>
      <c r="J94" s="411">
        <f>SUM(B94:I94)</f>
        <v>6790522</v>
      </c>
    </row>
    <row r="95" spans="1:10" ht="18" hidden="1" customHeight="1" x14ac:dyDescent="0.2">
      <c r="A95" s="369" t="s">
        <v>292</v>
      </c>
      <c r="B95" s="404">
        <f>SUM(B96:B97)</f>
        <v>0</v>
      </c>
      <c r="E95" s="404">
        <f>SUM(E96:E97)</f>
        <v>0</v>
      </c>
      <c r="G95" s="404">
        <f>SUM(G96:G97)</f>
        <v>0</v>
      </c>
      <c r="H95" s="404">
        <f>SUM(H96:H97)</f>
        <v>0</v>
      </c>
      <c r="J95" s="404">
        <f>SUM(J96:J97)</f>
        <v>0</v>
      </c>
    </row>
    <row r="96" spans="1:10" ht="18" hidden="1" customHeight="1" x14ac:dyDescent="0.2">
      <c r="A96" s="85" t="s">
        <v>330</v>
      </c>
      <c r="B96" s="404">
        <f>[2]UF!P97</f>
        <v>0</v>
      </c>
      <c r="E96" s="404">
        <f>[2]UF!E97</f>
        <v>0</v>
      </c>
      <c r="G96" s="404">
        <f>[2]UF!AA97</f>
        <v>0</v>
      </c>
      <c r="H96" s="404">
        <f>[2]UF!AB97</f>
        <v>0</v>
      </c>
      <c r="J96" s="404">
        <f>SUM(B96:I96)</f>
        <v>0</v>
      </c>
    </row>
    <row r="97" spans="1:10" ht="18" hidden="1" customHeight="1" x14ac:dyDescent="0.2">
      <c r="A97" s="85" t="s">
        <v>331</v>
      </c>
      <c r="B97" s="404">
        <f>[2]UF!P98</f>
        <v>0</v>
      </c>
      <c r="E97" s="404">
        <f>[2]UF!E98</f>
        <v>0</v>
      </c>
      <c r="G97" s="404">
        <f>[2]UF!AA98</f>
        <v>0</v>
      </c>
      <c r="H97" s="404">
        <f>[2]UF!AB98</f>
        <v>0</v>
      </c>
      <c r="J97" s="404">
        <f>SUM(B97:I97)</f>
        <v>0</v>
      </c>
    </row>
    <row r="98" spans="1:10" ht="18" hidden="1" customHeight="1" x14ac:dyDescent="0.2">
      <c r="A98" s="85" t="s">
        <v>332</v>
      </c>
      <c r="B98" s="404">
        <f>[2]UF!P99</f>
        <v>0</v>
      </c>
      <c r="E98" s="404">
        <f>[2]UF!E99</f>
        <v>0</v>
      </c>
      <c r="G98" s="404">
        <f>[2]UF!AA99</f>
        <v>0</v>
      </c>
      <c r="H98" s="404">
        <f>[2]UF!AB99</f>
        <v>0</v>
      </c>
      <c r="J98" s="404">
        <f>SUM(B98:I98)</f>
        <v>0</v>
      </c>
    </row>
    <row r="99" spans="1:10" s="418" customFormat="1" ht="38.25" customHeight="1" thickBot="1" x14ac:dyDescent="0.25">
      <c r="A99" s="416" t="s">
        <v>41</v>
      </c>
      <c r="B99" s="417">
        <f>SUM(B6:B12)+SUM(B15:B20)+SUM(B24:B26)+SUM(B29:B30)+SUM(B33:B49)+B95+B94+B98</f>
        <v>0</v>
      </c>
      <c r="C99" s="417">
        <f t="shared" ref="C99:J99" si="6">SUM(C6:C12)+SUM(C15:C20)+SUM(C24:C26)+SUM(C29:C30)+SUM(C33:C49)+C95+C94+C98</f>
        <v>2243772</v>
      </c>
      <c r="D99" s="417">
        <f t="shared" si="6"/>
        <v>3181000</v>
      </c>
      <c r="E99" s="417">
        <f t="shared" si="6"/>
        <v>3609522</v>
      </c>
      <c r="F99" s="417">
        <f t="shared" si="6"/>
        <v>0</v>
      </c>
      <c r="G99" s="417">
        <f t="shared" si="6"/>
        <v>0</v>
      </c>
      <c r="H99" s="417">
        <f t="shared" si="6"/>
        <v>581322</v>
      </c>
      <c r="I99" s="417">
        <f t="shared" si="6"/>
        <v>0</v>
      </c>
      <c r="J99" s="417">
        <f t="shared" si="6"/>
        <v>9615616</v>
      </c>
    </row>
    <row r="100" spans="1:10" ht="18" customHeight="1" thickTop="1" x14ac:dyDescent="0.2">
      <c r="A100" s="419"/>
      <c r="B100" s="419"/>
      <c r="D100" s="419"/>
      <c r="G100" s="419"/>
      <c r="H100" s="419"/>
    </row>
    <row r="101" spans="1:10" ht="18" customHeight="1" x14ac:dyDescent="0.2">
      <c r="A101" s="419"/>
      <c r="B101" s="419"/>
      <c r="D101" s="419"/>
      <c r="G101" s="419"/>
      <c r="H101" s="419"/>
    </row>
    <row r="102" spans="1:10" ht="18" customHeight="1" x14ac:dyDescent="0.2">
      <c r="A102" s="419"/>
      <c r="B102" s="419"/>
      <c r="D102" s="419"/>
      <c r="G102" s="419"/>
      <c r="H102" s="419"/>
    </row>
    <row r="103" spans="1:10" ht="18" customHeight="1" x14ac:dyDescent="0.2">
      <c r="A103" s="419"/>
      <c r="B103" s="419"/>
      <c r="D103" s="419"/>
      <c r="G103" s="419"/>
      <c r="H103" s="419"/>
    </row>
    <row r="104" spans="1:10" ht="18" customHeight="1" x14ac:dyDescent="0.2">
      <c r="A104" s="419"/>
      <c r="B104" s="419"/>
      <c r="D104" s="419"/>
      <c r="G104" s="419"/>
      <c r="H104" s="419"/>
    </row>
    <row r="105" spans="1:10" ht="18" customHeight="1" x14ac:dyDescent="0.2">
      <c r="A105" s="419"/>
      <c r="B105" s="419"/>
      <c r="D105" s="419"/>
      <c r="G105" s="419"/>
      <c r="H105" s="419"/>
    </row>
    <row r="106" spans="1:10" ht="18" customHeight="1" x14ac:dyDescent="0.2">
      <c r="A106" s="419"/>
      <c r="B106" s="419"/>
      <c r="D106" s="419"/>
      <c r="G106" s="419"/>
      <c r="H106" s="419"/>
    </row>
    <row r="107" spans="1:10" ht="18" customHeight="1" x14ac:dyDescent="0.2">
      <c r="A107" s="419"/>
      <c r="B107" s="419"/>
      <c r="D107" s="419"/>
      <c r="G107" s="419"/>
      <c r="H107" s="419"/>
    </row>
    <row r="108" spans="1:10" ht="18" customHeight="1" x14ac:dyDescent="0.2">
      <c r="A108" s="419"/>
      <c r="B108" s="419"/>
      <c r="D108" s="419"/>
      <c r="G108" s="419"/>
      <c r="H108" s="419"/>
    </row>
    <row r="109" spans="1:10" ht="18" customHeight="1" x14ac:dyDescent="0.2">
      <c r="A109" s="419"/>
      <c r="B109" s="419"/>
      <c r="D109" s="419"/>
      <c r="G109" s="419"/>
      <c r="H109" s="419"/>
    </row>
    <row r="110" spans="1:10" ht="18" customHeight="1" x14ac:dyDescent="0.2">
      <c r="A110" s="419"/>
      <c r="B110" s="419"/>
      <c r="D110" s="419"/>
      <c r="G110" s="419"/>
      <c r="H110" s="419"/>
    </row>
    <row r="111" spans="1:10" ht="18" customHeight="1" x14ac:dyDescent="0.2">
      <c r="A111" s="419"/>
      <c r="B111" s="419"/>
      <c r="D111" s="419"/>
      <c r="G111" s="419"/>
      <c r="H111" s="419"/>
    </row>
    <row r="112" spans="1:10" ht="18" customHeight="1" x14ac:dyDescent="0.2">
      <c r="A112" s="419"/>
      <c r="B112" s="419"/>
      <c r="D112" s="419"/>
      <c r="G112" s="419"/>
      <c r="H112" s="419"/>
    </row>
    <row r="113" spans="1:8" ht="18" customHeight="1" x14ac:dyDescent="0.2">
      <c r="A113" s="419"/>
      <c r="B113" s="419"/>
      <c r="D113" s="419"/>
      <c r="G113" s="419"/>
      <c r="H113" s="419"/>
    </row>
    <row r="114" spans="1:8" ht="18" customHeight="1" x14ac:dyDescent="0.2">
      <c r="A114" s="419"/>
      <c r="B114" s="419"/>
      <c r="D114" s="419"/>
      <c r="G114" s="419"/>
      <c r="H114" s="419"/>
    </row>
    <row r="115" spans="1:8" ht="18" customHeight="1" x14ac:dyDescent="0.2">
      <c r="A115" s="419"/>
      <c r="B115" s="419"/>
      <c r="D115" s="419"/>
      <c r="G115" s="419"/>
      <c r="H115" s="419"/>
    </row>
    <row r="116" spans="1:8" ht="18" customHeight="1" x14ac:dyDescent="0.2">
      <c r="A116" s="419"/>
      <c r="B116" s="419"/>
      <c r="D116" s="419"/>
      <c r="G116" s="419"/>
      <c r="H116" s="419"/>
    </row>
    <row r="117" spans="1:8" ht="18" customHeight="1" x14ac:dyDescent="0.2">
      <c r="A117" s="419"/>
      <c r="B117" s="419"/>
      <c r="D117" s="419"/>
      <c r="G117" s="419"/>
      <c r="H117" s="419"/>
    </row>
    <row r="118" spans="1:8" ht="18" customHeight="1" x14ac:dyDescent="0.2">
      <c r="A118" s="419"/>
      <c r="B118" s="419"/>
      <c r="D118" s="419"/>
      <c r="G118" s="419"/>
      <c r="H118" s="419"/>
    </row>
    <row r="119" spans="1:8" ht="18" customHeight="1" x14ac:dyDescent="0.2">
      <c r="A119" s="419"/>
      <c r="B119" s="419"/>
      <c r="D119" s="419"/>
      <c r="G119" s="419"/>
      <c r="H119" s="419"/>
    </row>
    <row r="120" spans="1:8" ht="18" customHeight="1" x14ac:dyDescent="0.2">
      <c r="A120" s="419"/>
      <c r="B120" s="419"/>
      <c r="D120" s="419"/>
      <c r="G120" s="419"/>
      <c r="H120" s="419"/>
    </row>
    <row r="121" spans="1:8" ht="18" customHeight="1" x14ac:dyDescent="0.2">
      <c r="A121" s="419"/>
      <c r="B121" s="419"/>
      <c r="D121" s="419"/>
      <c r="G121" s="419"/>
      <c r="H121" s="419"/>
    </row>
    <row r="122" spans="1:8" ht="18" customHeight="1" x14ac:dyDescent="0.2">
      <c r="A122" s="419"/>
      <c r="B122" s="419"/>
      <c r="D122" s="419"/>
      <c r="G122" s="419"/>
      <c r="H122" s="419"/>
    </row>
    <row r="123" spans="1:8" ht="18" customHeight="1" x14ac:dyDescent="0.2">
      <c r="A123" s="419"/>
      <c r="B123" s="419"/>
      <c r="D123" s="419"/>
      <c r="G123" s="419"/>
      <c r="H123" s="419"/>
    </row>
    <row r="124" spans="1:8" ht="18" customHeight="1" x14ac:dyDescent="0.2">
      <c r="A124" s="419"/>
      <c r="B124" s="419"/>
      <c r="D124" s="419"/>
      <c r="G124" s="419"/>
      <c r="H124" s="419"/>
    </row>
    <row r="125" spans="1:8" ht="18" customHeight="1" x14ac:dyDescent="0.2">
      <c r="A125" s="419"/>
      <c r="B125" s="419"/>
      <c r="D125" s="419"/>
      <c r="G125" s="419"/>
      <c r="H125" s="419"/>
    </row>
    <row r="126" spans="1:8" ht="18" customHeight="1" x14ac:dyDescent="0.2">
      <c r="A126" s="419"/>
      <c r="B126" s="419"/>
      <c r="D126" s="419"/>
      <c r="G126" s="419"/>
      <c r="H126" s="419"/>
    </row>
    <row r="127" spans="1:8" ht="18" customHeight="1" x14ac:dyDescent="0.2">
      <c r="A127" s="419"/>
      <c r="B127" s="419"/>
      <c r="D127" s="419"/>
      <c r="G127" s="419"/>
      <c r="H127" s="419"/>
    </row>
    <row r="128" spans="1:8" ht="18" customHeight="1" x14ac:dyDescent="0.2">
      <c r="A128" s="419"/>
      <c r="B128" s="419"/>
      <c r="D128" s="419"/>
      <c r="G128" s="419"/>
      <c r="H128" s="419"/>
    </row>
    <row r="129" spans="1:10" ht="18" customHeight="1" x14ac:dyDescent="0.2">
      <c r="A129" s="419"/>
      <c r="B129" s="419"/>
      <c r="D129" s="419"/>
      <c r="G129" s="419"/>
      <c r="H129" s="419"/>
    </row>
    <row r="130" spans="1:10" ht="18" customHeight="1" x14ac:dyDescent="0.2">
      <c r="A130" s="419"/>
      <c r="B130" s="419"/>
      <c r="D130" s="419"/>
      <c r="G130" s="419"/>
      <c r="H130" s="419"/>
    </row>
    <row r="131" spans="1:10" ht="18" customHeight="1" x14ac:dyDescent="0.2">
      <c r="A131" s="419"/>
      <c r="B131" s="419"/>
      <c r="D131" s="419"/>
      <c r="G131" s="419"/>
      <c r="H131" s="419"/>
    </row>
    <row r="132" spans="1:10" ht="18" customHeight="1" x14ac:dyDescent="0.2">
      <c r="A132" s="419"/>
      <c r="B132" s="419"/>
      <c r="D132" s="419"/>
      <c r="G132" s="419"/>
      <c r="H132" s="419"/>
    </row>
    <row r="133" spans="1:10" ht="18" customHeight="1" x14ac:dyDescent="0.2">
      <c r="A133" s="419"/>
      <c r="B133" s="419"/>
      <c r="D133" s="419"/>
      <c r="G133" s="419"/>
      <c r="H133" s="419"/>
    </row>
    <row r="134" spans="1:10" ht="18" customHeight="1" x14ac:dyDescent="0.2">
      <c r="A134" s="419"/>
      <c r="B134" s="419"/>
      <c r="D134" s="419"/>
      <c r="G134" s="419"/>
      <c r="H134" s="419"/>
    </row>
    <row r="135" spans="1:10" ht="18" customHeight="1" x14ac:dyDescent="0.2">
      <c r="A135" s="419"/>
      <c r="B135" s="419"/>
      <c r="D135" s="419"/>
      <c r="G135" s="419"/>
      <c r="H135" s="419"/>
    </row>
    <row r="136" spans="1:10" ht="18" customHeight="1" x14ac:dyDescent="0.2">
      <c r="A136" s="419"/>
      <c r="B136" s="419"/>
      <c r="D136" s="419"/>
      <c r="G136" s="419"/>
      <c r="H136" s="419"/>
    </row>
    <row r="137" spans="1:10" ht="18" customHeight="1" x14ac:dyDescent="0.2">
      <c r="A137" s="419"/>
      <c r="B137" s="419"/>
      <c r="D137" s="419"/>
      <c r="G137" s="419"/>
      <c r="H137" s="419"/>
    </row>
    <row r="138" spans="1:10" ht="18" customHeight="1" x14ac:dyDescent="0.2">
      <c r="A138" s="419"/>
      <c r="B138" s="419"/>
      <c r="D138" s="419"/>
      <c r="G138" s="419"/>
      <c r="H138" s="419"/>
    </row>
    <row r="139" spans="1:10" ht="18" customHeight="1" x14ac:dyDescent="0.2">
      <c r="A139" s="419"/>
      <c r="B139" s="419"/>
      <c r="D139" s="419"/>
      <c r="G139" s="419"/>
      <c r="H139" s="419"/>
    </row>
    <row r="140" spans="1:10" ht="18" customHeight="1" x14ac:dyDescent="0.2">
      <c r="A140" s="419"/>
      <c r="B140" s="419"/>
      <c r="D140" s="419"/>
      <c r="G140" s="419"/>
      <c r="H140" s="419"/>
    </row>
    <row r="141" spans="1:10" ht="18" customHeight="1" x14ac:dyDescent="0.2">
      <c r="A141" s="419"/>
      <c r="B141" s="419"/>
      <c r="D141" s="419"/>
      <c r="G141" s="419"/>
      <c r="H141" s="419"/>
      <c r="J141" s="404">
        <v>173</v>
      </c>
    </row>
    <row r="142" spans="1:10" ht="18" customHeight="1" x14ac:dyDescent="0.2">
      <c r="A142" s="419"/>
      <c r="B142" s="419"/>
      <c r="D142" s="419"/>
      <c r="G142" s="419"/>
      <c r="H142" s="419"/>
      <c r="J142" s="404">
        <f>+J88+J141</f>
        <v>173</v>
      </c>
    </row>
    <row r="143" spans="1:10" ht="18" customHeight="1" x14ac:dyDescent="0.2">
      <c r="A143" s="419"/>
      <c r="B143" s="419"/>
      <c r="D143" s="419"/>
      <c r="G143" s="419"/>
      <c r="H143" s="419"/>
      <c r="J143" s="404">
        <f>11472796-J142</f>
        <v>11472623</v>
      </c>
    </row>
    <row r="144" spans="1:10" ht="18" customHeight="1" x14ac:dyDescent="0.2">
      <c r="A144" s="419"/>
      <c r="B144" s="419"/>
      <c r="D144" s="419"/>
      <c r="G144" s="419"/>
      <c r="H144" s="419"/>
    </row>
    <row r="145" spans="1:8" ht="18" customHeight="1" x14ac:dyDescent="0.2">
      <c r="A145" s="419"/>
      <c r="B145" s="419"/>
      <c r="D145" s="419"/>
      <c r="G145" s="419"/>
      <c r="H145" s="419"/>
    </row>
    <row r="146" spans="1:8" ht="18" customHeight="1" x14ac:dyDescent="0.2">
      <c r="A146" s="419"/>
      <c r="B146" s="419"/>
      <c r="D146" s="419"/>
      <c r="G146" s="419"/>
      <c r="H146" s="419"/>
    </row>
    <row r="147" spans="1:8" ht="18" customHeight="1" x14ac:dyDescent="0.2">
      <c r="A147" s="419"/>
      <c r="B147" s="419"/>
      <c r="D147" s="419"/>
      <c r="G147" s="419"/>
      <c r="H147" s="419"/>
    </row>
    <row r="148" spans="1:8" ht="18" customHeight="1" x14ac:dyDescent="0.2">
      <c r="A148" s="419"/>
      <c r="B148" s="419"/>
      <c r="D148" s="419"/>
      <c r="G148" s="419"/>
      <c r="H148" s="419"/>
    </row>
    <row r="149" spans="1:8" ht="18" customHeight="1" x14ac:dyDescent="0.2">
      <c r="A149" s="419"/>
      <c r="B149" s="419"/>
      <c r="D149" s="419"/>
      <c r="G149" s="419"/>
      <c r="H149" s="419"/>
    </row>
    <row r="150" spans="1:8" ht="18" customHeight="1" x14ac:dyDescent="0.2">
      <c r="A150" s="419"/>
      <c r="B150" s="419"/>
      <c r="D150" s="419"/>
      <c r="G150" s="419"/>
      <c r="H150" s="419"/>
    </row>
    <row r="151" spans="1:8" ht="18" customHeight="1" x14ac:dyDescent="0.2">
      <c r="A151" s="419"/>
      <c r="B151" s="419"/>
      <c r="D151" s="419"/>
      <c r="G151" s="419"/>
      <c r="H151" s="419"/>
    </row>
    <row r="152" spans="1:8" ht="18" customHeight="1" x14ac:dyDescent="0.2">
      <c r="A152" s="419"/>
      <c r="B152" s="419"/>
      <c r="D152" s="419"/>
      <c r="G152" s="419"/>
      <c r="H152" s="419"/>
    </row>
    <row r="153" spans="1:8" ht="18" customHeight="1" x14ac:dyDescent="0.2">
      <c r="A153" s="419"/>
      <c r="B153" s="419"/>
      <c r="D153" s="419"/>
      <c r="G153" s="419"/>
      <c r="H153" s="419"/>
    </row>
    <row r="154" spans="1:8" ht="18" customHeight="1" x14ac:dyDescent="0.2">
      <c r="A154" s="419"/>
      <c r="B154" s="419"/>
      <c r="D154" s="419"/>
      <c r="G154" s="419"/>
      <c r="H154" s="419"/>
    </row>
    <row r="155" spans="1:8" x14ac:dyDescent="0.2">
      <c r="A155" s="419"/>
      <c r="B155" s="419"/>
      <c r="D155" s="419"/>
      <c r="G155" s="419"/>
      <c r="H155" s="419"/>
    </row>
    <row r="156" spans="1:8" x14ac:dyDescent="0.2">
      <c r="A156" s="419"/>
      <c r="B156" s="419"/>
      <c r="D156" s="419"/>
      <c r="G156" s="419"/>
      <c r="H156" s="419"/>
    </row>
    <row r="157" spans="1:8" x14ac:dyDescent="0.2">
      <c r="A157" s="419"/>
      <c r="B157" s="419"/>
      <c r="D157" s="419"/>
      <c r="G157" s="419"/>
      <c r="H157" s="419"/>
    </row>
    <row r="158" spans="1:8" x14ac:dyDescent="0.2">
      <c r="A158" s="419"/>
      <c r="B158" s="419"/>
      <c r="D158" s="419"/>
      <c r="G158" s="419"/>
      <c r="H158" s="419"/>
    </row>
  </sheetData>
  <printOptions gridLines="1"/>
  <pageMargins left="0.82" right="0.27" top="1.19" bottom="0.26" header="0.17" footer="0.17"/>
  <pageSetup paperSize="9" scale="8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Summary</vt:lpstr>
      <vt:lpstr>ByDepartment</vt:lpstr>
      <vt:lpstr>Program Adjustments</vt:lpstr>
      <vt:lpstr>AllSources</vt:lpstr>
      <vt:lpstr>SPFs-RA10924</vt:lpstr>
      <vt:lpstr>Continuing</vt:lpstr>
      <vt:lpstr>Automatic</vt:lpstr>
      <vt:lpstr>Unprogrammed</vt:lpstr>
      <vt:lpstr>AllSources!Print_Area</vt:lpstr>
      <vt:lpstr>Automatic!Print_Area</vt:lpstr>
      <vt:lpstr>ByDepartment!Print_Area</vt:lpstr>
      <vt:lpstr>Continuing!Print_Area</vt:lpstr>
      <vt:lpstr>'Program Adjustments'!Print_Area</vt:lpstr>
      <vt:lpstr>'SPFs-RA10924'!Print_Area</vt:lpstr>
      <vt:lpstr>Summary!Print_Area</vt:lpstr>
      <vt:lpstr>Unprogrammed!Print_Area</vt:lpstr>
      <vt:lpstr>AllSources!Print_Titles</vt:lpstr>
      <vt:lpstr>Automatic!Print_Titles</vt:lpstr>
      <vt:lpstr>ByDepartment!Print_Titles</vt:lpstr>
      <vt:lpstr>Continuing!Print_Titles</vt:lpstr>
      <vt:lpstr>'Program Adjustments'!Print_Titles</vt:lpstr>
      <vt:lpstr>'SPFs-RA10924'!Print_Titles</vt:lpstr>
      <vt:lpstr>Unprogrammed!Print_Titles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Olivia Regner</cp:lastModifiedBy>
  <cp:lastPrinted>2017-09-07T07:45:15Z</cp:lastPrinted>
  <dcterms:created xsi:type="dcterms:W3CDTF">2017-09-07T07:27:56Z</dcterms:created>
  <dcterms:modified xsi:type="dcterms:W3CDTF">2017-09-07T07:45:16Z</dcterms:modified>
</cp:coreProperties>
</file>